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680" windowHeight="5205" tabRatio="762" activeTab="1"/>
  </bookViews>
  <sheets>
    <sheet name="Rank Summaries" sheetId="1" r:id="rId1"/>
    <sheet name="Tables for Report" sheetId="2" r:id="rId2"/>
    <sheet name="Table 17-Final Data" sheetId="3" r:id="rId3"/>
    <sheet name="Table 16-State Rank" sheetId="4" r:id="rId4"/>
    <sheet name="Table 15-ROPA Narrow" sheetId="5" r:id="rId5"/>
    <sheet name="Table 14-Fatality Rate" sheetId="6" r:id="rId6"/>
    <sheet name="Table 13-Def Bridges" sheetId="7" r:id="rId7"/>
    <sheet name="Table 12-UI Cong" sheetId="8" r:id="rId8"/>
    <sheet name="Table 11-ROPA Cond" sheetId="9" r:id="rId9"/>
    <sheet name="Table 10-UI Cond" sheetId="10" r:id="rId10"/>
    <sheet name="Table 9-RI Cond" sheetId="11" r:id="rId11"/>
    <sheet name="Table 8-Tot Disb" sheetId="12" r:id="rId12"/>
    <sheet name="Table 7-Admin Disb" sheetId="13" r:id="rId13"/>
    <sheet name="Table 6-Maint Disb" sheetId="14" r:id="rId14"/>
    <sheet name="Table 5-Cap-Br Disb" sheetId="15" r:id="rId15"/>
    <sheet name="Table 4a-Misc" sheetId="16" r:id="rId16"/>
    <sheet name="Table 4-Rcpts" sheetId="17" r:id="rId17"/>
    <sheet name="Table 3-SHA Lane-Miles" sheetId="18" r:id="rId18"/>
    <sheet name="Table 2-Mileage05" sheetId="19" r:id="rId19"/>
    <sheet name="Table 1-Trends 84-07" sheetId="20" r:id="rId20"/>
    <sheet name="State Codes" sheetId="21" r:id="rId21"/>
  </sheets>
  <definedNames>
    <definedName name="_xlnm.Print_Area" localSheetId="19">'Table 1-Trends 84-07'!$A:$O</definedName>
    <definedName name="_xlnm.Print_Area" localSheetId="15">'Table 4a-Misc'!$A$1:$M$53</definedName>
  </definedNames>
  <calcPr fullCalcOnLoad="1" iterate="1" iterateCount="1" iterateDelta="0.001"/>
</workbook>
</file>

<file path=xl/comments17.xml><?xml version="1.0" encoding="utf-8"?>
<comments xmlns="http://schemas.openxmlformats.org/spreadsheetml/2006/main">
  <authors>
    <author>geoguest</author>
  </authors>
  <commentList>
    <comment ref="F35" authorId="0">
      <text>
        <r>
          <rPr>
            <b/>
            <sz val="8"/>
            <rFont val="Tahoma"/>
            <family val="0"/>
          </rPr>
          <t>geoguest:</t>
        </r>
        <r>
          <rPr>
            <sz val="8"/>
            <rFont val="Tahoma"/>
            <family val="0"/>
          </rPr>
          <t xml:space="preserve">
Sharp increase in the Isuue of bonds
</t>
        </r>
      </text>
    </comment>
    <comment ref="F14" authorId="0">
      <text>
        <r>
          <rPr>
            <b/>
            <sz val="8"/>
            <rFont val="Tahoma"/>
            <family val="0"/>
          </rPr>
          <t>geoguest:</t>
        </r>
        <r>
          <rPr>
            <sz val="8"/>
            <rFont val="Tahoma"/>
            <family val="0"/>
          </rPr>
          <t xml:space="preserve">
Federal funds, Motor vehicle fuel taxes and Bonds have reduced significantly</t>
        </r>
      </text>
    </comment>
    <comment ref="F47" authorId="0">
      <text>
        <r>
          <rPr>
            <b/>
            <sz val="8"/>
            <rFont val="Tahoma"/>
            <family val="0"/>
          </rPr>
          <t>geoguest:</t>
        </r>
        <r>
          <rPr>
            <sz val="8"/>
            <rFont val="Tahoma"/>
            <family val="0"/>
          </rPr>
          <t xml:space="preserve">
Bonds for debt service shot up
</t>
        </r>
      </text>
    </comment>
  </commentList>
</comments>
</file>

<file path=xl/comments3.xml><?xml version="1.0" encoding="utf-8"?>
<comments xmlns="http://schemas.openxmlformats.org/spreadsheetml/2006/main">
  <authors>
    <author> </author>
    <author> David Hartgen</author>
  </authors>
  <commentList>
    <comment ref="CB4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2006 data</t>
        </r>
      </text>
    </comment>
    <comment ref="CB5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2006 data</t>
        </r>
      </text>
    </comment>
    <comment ref="DC12" authorId="1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6 measures. No rural Interstate condition
</t>
        </r>
      </text>
    </comment>
    <comment ref="DE12" authorId="1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10 measures, no Rural Interstate condition</t>
        </r>
      </text>
    </comment>
  </commentList>
</comments>
</file>

<file path=xl/comments8.xml><?xml version="1.0" encoding="utf-8"?>
<comments xmlns="http://schemas.openxmlformats.org/spreadsheetml/2006/main">
  <authors>
    <author> David Hartgen</author>
  </authors>
  <commentList>
    <comment ref="O31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2006 statistic</t>
        </r>
      </text>
    </comment>
    <comment ref="O39" authorId="0">
      <text>
        <r>
          <rPr>
            <b/>
            <sz val="8"/>
            <rFont val="Tahoma"/>
            <family val="0"/>
          </rPr>
          <t xml:space="preserve"> David Hartgen:</t>
        </r>
        <r>
          <rPr>
            <sz val="8"/>
            <rFont val="Tahoma"/>
            <family val="0"/>
          </rPr>
          <t xml:space="preserve">
2006 statistic</t>
        </r>
      </text>
    </comment>
  </commentList>
</comments>
</file>

<file path=xl/sharedStrings.xml><?xml version="1.0" encoding="utf-8"?>
<sst xmlns="http://schemas.openxmlformats.org/spreadsheetml/2006/main" count="4365" uniqueCount="455">
  <si>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</si>
  <si>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</si>
  <si>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</si>
  <si>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</si>
  <si>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</si>
  <si>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</si>
  <si>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</si>
  <si>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</si>
  <si>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</si>
  <si>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</si>
  <si>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</si>
  <si>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</si>
  <si>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</si>
  <si>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  4/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</si>
  <si>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</si>
  <si>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</si>
  <si>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</si>
  <si>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</si>
  <si>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</si>
  <si>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</si>
  <si>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</si>
  <si>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</si>
  <si>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</si>
  <si>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</si>
  <si>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</si>
  <si>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</si>
  <si>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</si>
  <si>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</si>
  <si>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</si>
  <si>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</si>
  <si>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</si>
  <si>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  5/</t>
  </si>
  <si>
    <t>North Carolina</t>
  </si>
  <si>
    <t>North Dakota</t>
  </si>
  <si>
    <t>Ohio</t>
  </si>
  <si>
    <t xml:space="preserve">Oklahoma 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</si>
  <si>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</si>
  <si>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</si>
  <si>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</si>
  <si>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</si>
  <si>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</si>
  <si>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</si>
  <si>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</si>
  <si>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</si>
  <si>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</si>
  <si>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</si>
  <si>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</si>
  <si>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</si>
  <si>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</si>
  <si>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</si>
  <si>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Indiana  2/</t>
  </si>
  <si>
    <t>New York  3/</t>
  </si>
  <si>
    <t>TOTAL</t>
  </si>
  <si>
    <t>AK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</si>
  <si>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</si>
  <si>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</si>
  <si>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</si>
  <si>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</si>
  <si>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</si>
  <si>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</si>
  <si>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</si>
  <si>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</si>
  <si>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</si>
  <si>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</si>
  <si>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</si>
  <si>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</si>
  <si>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</si>
  <si>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</si>
  <si>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</si>
  <si>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</si>
  <si>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</si>
  <si>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</si>
  <si>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</si>
  <si>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</si>
  <si>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</si>
  <si>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</si>
  <si>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</si>
  <si>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</si>
  <si>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</si>
  <si>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</si>
  <si>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</si>
  <si>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</si>
  <si>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</si>
  <si>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</si>
  <si>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</si>
  <si>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</si>
  <si>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</si>
  <si>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</si>
  <si>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</si>
  <si>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</si>
  <si>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</si>
  <si>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</si>
  <si>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</si>
  <si>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</si>
  <si>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</si>
  <si>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</si>
  <si>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</si>
  <si>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</si>
  <si>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</si>
  <si>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</si>
  <si>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</si>
  <si>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</si>
  <si>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</si>
  <si>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Indiana</t>
  </si>
  <si>
    <t>New York</t>
  </si>
  <si>
    <t>MILEAGE UNDER STATE CONTROL</t>
  </si>
  <si>
    <t>State Highway Agency and Rural Other Agency Miles</t>
  </si>
  <si>
    <t>Oklahoma</t>
  </si>
  <si>
    <t>RECEIPTS FOR STATE-ADMIN HIGHWAYS</t>
  </si>
  <si>
    <t>CAPITAL AND BRIDGE DISBURSEMENTS</t>
  </si>
  <si>
    <t>MAINTENANCE AND HWY SERVICE DISBs</t>
  </si>
  <si>
    <t>ADMINISTRATIVE DISBURSEMENTS</t>
  </si>
  <si>
    <t>TOTAL DISBURSEMENTS</t>
  </si>
  <si>
    <t xml:space="preserve">Nebraska  </t>
  </si>
  <si>
    <t>Total</t>
  </si>
  <si>
    <t>Poor Cond Miles, IRI &gt; 170</t>
  </si>
  <si>
    <t>RURAL INTERSTATE PAVEMENT CONDITION</t>
  </si>
  <si>
    <t>States</t>
  </si>
  <si>
    <t>State Code</t>
  </si>
  <si>
    <t xml:space="preserve">Nebraska </t>
  </si>
  <si>
    <t>URBAN INTERSTATE PAVEMENT CONDITION</t>
  </si>
  <si>
    <t>URBAN INTERSTATE CONGESTION</t>
  </si>
  <si>
    <t>Congested Miles V/C &gt; 0.70</t>
  </si>
  <si>
    <t>Narrow-Lane Miles &lt;12' lanes</t>
  </si>
  <si>
    <t>RURAL OTHER PRINCIPAL ARTERIAL NARROW LANES</t>
  </si>
  <si>
    <t>FATALITY RATE</t>
  </si>
  <si>
    <t>SHA Miles</t>
  </si>
  <si>
    <t>SHA Lane Miles</t>
  </si>
  <si>
    <t>Receipts per Mile of Resp</t>
  </si>
  <si>
    <t>Capital Disb/Mile of Resp</t>
  </si>
  <si>
    <t>Capital $ as a % of Bdgt</t>
  </si>
  <si>
    <t>Maint Exp/Mile of Resp</t>
  </si>
  <si>
    <t>Maint as a % of Bdgt</t>
  </si>
  <si>
    <t>Admin $ per mile of resp</t>
  </si>
  <si>
    <t>Admin as a % of Bdgt</t>
  </si>
  <si>
    <t>Total Disb per Mile of Resp</t>
  </si>
  <si>
    <t>Percent Poor</t>
  </si>
  <si>
    <t>Percent Congested</t>
  </si>
  <si>
    <t>Percent Narrow</t>
  </si>
  <si>
    <t>Rate/100 MVM</t>
  </si>
  <si>
    <t xml:space="preserve"> </t>
  </si>
  <si>
    <t>Chg Rank</t>
  </si>
  <si>
    <t>PEER</t>
  </si>
  <si>
    <t>STATE</t>
  </si>
  <si>
    <t>ST</t>
  </si>
  <si>
    <t>Rank</t>
  </si>
  <si>
    <t>Lanes &lt;12'</t>
  </si>
  <si>
    <t>Change %</t>
  </si>
  <si>
    <t>Ratio to US Ave</t>
  </si>
  <si>
    <t>WMEAN</t>
  </si>
  <si>
    <t>R04</t>
  </si>
  <si>
    <t>Fatality Rate</t>
  </si>
  <si>
    <t>Fatalities</t>
  </si>
  <si>
    <t xml:space="preserve">Million VMT </t>
  </si>
  <si>
    <t>Fatal AccRate</t>
  </si>
  <si>
    <t>Table 14: Fatality Rates</t>
  </si>
  <si>
    <t>R05</t>
  </si>
  <si>
    <t>Table 12: Urban Interstate Congestion</t>
  </si>
  <si>
    <t>Total Receipts per State-Controlled Mile ($)</t>
  </si>
  <si>
    <t>Miles</t>
  </si>
  <si>
    <t>Tot Receipts, $000</t>
  </si>
  <si>
    <t>State</t>
  </si>
  <si>
    <t>Cap/Bridge Disbursements ($000)</t>
  </si>
  <si>
    <t>Maintenance Disbursements per State Controlled Mile ($/mi)</t>
  </si>
  <si>
    <t>Administration Costs per State-Controlled Mile ($)</t>
  </si>
  <si>
    <t>Total Disbursements per State-controlled Mile</t>
  </si>
  <si>
    <t>Total Disb, $K</t>
  </si>
  <si>
    <t>NA</t>
  </si>
  <si>
    <t>IRI &gt; 170</t>
  </si>
  <si>
    <t>IRI&gt;220</t>
  </si>
  <si>
    <t>Table 10: Urban Interstate Condition</t>
  </si>
  <si>
    <t>Table 11: Rural Primary Pavement Condition</t>
  </si>
  <si>
    <t>Ratio, Lane Miles to Miles</t>
  </si>
  <si>
    <t>STAA</t>
  </si>
  <si>
    <t>ISTEA</t>
  </si>
  <si>
    <t>TEA-21</t>
  </si>
  <si>
    <t>% Change</t>
  </si>
  <si>
    <t>SYSTEM SIZE AND RESOURCES</t>
  </si>
  <si>
    <t xml:space="preserve">1. Miles under state control </t>
  </si>
  <si>
    <t xml:space="preserve">   State Highway Agency Mileage</t>
  </si>
  <si>
    <t>2. Total Revenues per mile of responsibility</t>
  </si>
  <si>
    <t xml:space="preserve">3. Capital and Bridge Disb, per mile </t>
  </si>
  <si>
    <t>(Percent of total disbursements)</t>
  </si>
  <si>
    <t xml:space="preserve">4. Maintenance Disb, per mile </t>
  </si>
  <si>
    <t>(% of total disbursements)</t>
  </si>
  <si>
    <t xml:space="preserve">5. Administrative Disb, per mile </t>
  </si>
  <si>
    <t>6. Total Disbursements, per mile</t>
  </si>
  <si>
    <t>PERFORMANCE</t>
  </si>
  <si>
    <t>7. Rural Interstate, Pct poor condition</t>
  </si>
  <si>
    <t>(Adjusted*)</t>
  </si>
  <si>
    <t>8. Rural Oth Princ Art, Pct poor condition</t>
  </si>
  <si>
    <t>9. Urban Interstate, Pct poor condition</t>
  </si>
  <si>
    <t>10. Urban Interstate, Pct congested**</t>
  </si>
  <si>
    <t>11. Deficient Bridges, percent</t>
  </si>
  <si>
    <t>12. Fatal Accident Rate, per 100 m veh mi</t>
  </si>
  <si>
    <t>Fatality Rate, per 100 million vehicle miles</t>
  </si>
  <si>
    <t>13. Narrow lanes, rural oth princ arts, Pct.</t>
  </si>
  <si>
    <t>OTHER ITEMS</t>
  </si>
  <si>
    <t>14. Travel, trillion vehicle miles</t>
  </si>
  <si>
    <t>15. Highway Const Price Index (1987=100)</t>
  </si>
  <si>
    <t>16. Consumer Price Index (1987=100)</t>
  </si>
  <si>
    <t>**95-2001 Congestion data adjusted for Highway Capacity Manuals, 1994-2000</t>
  </si>
  <si>
    <t>*** Pavement condition data adjusted for revised measures, 1994+</t>
  </si>
  <si>
    <t>DEFICIENT BRIDGES</t>
  </si>
  <si>
    <t>Highway Bridges</t>
  </si>
  <si>
    <t>Deficient Bridges</t>
  </si>
  <si>
    <t>Percent Deficient</t>
  </si>
  <si>
    <t>PERFORMANCE RATINGS</t>
  </si>
  <si>
    <t>Average Financial Performance</t>
  </si>
  <si>
    <t>Average System Performance</t>
  </si>
  <si>
    <t>Receipts, 2006, $K</t>
  </si>
  <si>
    <t>Rank 2006</t>
  </si>
  <si>
    <t>Capital Outlay for Roads and Bridges, 2006, $K</t>
  </si>
  <si>
    <t>Maintenance and Highway Services, 2006, $K</t>
  </si>
  <si>
    <t>Administration, Research and Planning, 2006, $K</t>
  </si>
  <si>
    <t>2006 Rank</t>
  </si>
  <si>
    <t>Total Disbursements, $K, 2006</t>
  </si>
  <si>
    <t>Overall Performance, 2006</t>
  </si>
  <si>
    <t>R06</t>
  </si>
  <si>
    <t>Rural Other Principal Arterial Pavement Condition</t>
  </si>
  <si>
    <t>Total Miles Meas</t>
  </si>
  <si>
    <t>Miles with 
IRI &gt; 220</t>
  </si>
  <si>
    <t xml:space="preserve">Total Miles Measured </t>
  </si>
  <si>
    <t>Percent Poor IRI &gt; 220</t>
  </si>
  <si>
    <t>Miles IRI &gt; 170</t>
  </si>
  <si>
    <t>Total Miles Reported</t>
  </si>
  <si>
    <t>Percent Poor, IRI &gt; 170</t>
  </si>
  <si>
    <t>TOTAL Miles Reported</t>
  </si>
  <si>
    <t>na</t>
  </si>
  <si>
    <t>06-05</t>
  </si>
  <si>
    <t>06-84</t>
  </si>
  <si>
    <t xml:space="preserve">Performance Ratio </t>
  </si>
  <si>
    <t xml:space="preserve">Rank By Overall Performance </t>
  </si>
  <si>
    <t>Group</t>
  </si>
  <si>
    <t>Percent Narrow Lanes (Less than 12 Ft)</t>
  </si>
  <si>
    <t>Table 15 Narrow Lanes, Rural Other Principal Arterials</t>
  </si>
  <si>
    <t>Table 2: Mileage Under State Control, 1984-2006</t>
  </si>
  <si>
    <t xml:space="preserve">Table 3: State Highway Agency Miles and Lane-Miles </t>
  </si>
  <si>
    <t>Table 4: Receipts for State-Administered Highways, 1984-2006</t>
  </si>
  <si>
    <t>% Ch R/M</t>
  </si>
  <si>
    <t xml:space="preserve">Pct Chg </t>
  </si>
  <si>
    <t>Capital Road &amp; Bridge Disb per State-Controlled Mile ($)</t>
  </si>
  <si>
    <t>Maint, $K</t>
  </si>
  <si>
    <t>Table 8: Total Disbursements, 1984-2006</t>
  </si>
  <si>
    <t>Pct Ch</t>
  </si>
  <si>
    <t xml:space="preserve">Poor Miles </t>
  </si>
  <si>
    <t xml:space="preserve">Chg in % </t>
  </si>
  <si>
    <t xml:space="preserve">Percent of Rural Interstate Mileage in Poor Condition </t>
  </si>
  <si>
    <t>Change in %</t>
  </si>
  <si>
    <t xml:space="preserve">Rural Other Principal Arterial (OPA) Percent in Poor Condition </t>
  </si>
  <si>
    <t xml:space="preserve">Change in % </t>
  </si>
  <si>
    <t>Change in Rate</t>
  </si>
  <si>
    <t xml:space="preserve">Fatal Accident Rate per 100 Million Vehicle Miles </t>
  </si>
  <si>
    <t>Table 13: Deficient Bridges</t>
  </si>
  <si>
    <t>Percent Deficient Bridges</t>
  </si>
  <si>
    <t xml:space="preserve">MI  </t>
  </si>
  <si>
    <t>Table 9: Rural Interstate Condition</t>
  </si>
  <si>
    <t>Stuff for Graph</t>
  </si>
  <si>
    <t>Rural Interstate Percent Poor</t>
  </si>
  <si>
    <t>Rural Primary Percent Poor</t>
  </si>
  <si>
    <t>Urban Interstate Percent Poor</t>
  </si>
  <si>
    <t xml:space="preserve">Narrow Rural Lanes, Percent </t>
  </si>
  <si>
    <t>Disbursements, per mile</t>
  </si>
  <si>
    <t>Urban Interstate, Pct Congested</t>
  </si>
  <si>
    <t>Deficient Bridges, Percent</t>
  </si>
  <si>
    <t>Source: Highway Statistics, Table HM10, 2006, web version. Prior to 2000, this was "Mileage under State Control"</t>
  </si>
  <si>
    <t xml:space="preserve">Source: Table HM2, Highway Statistics 2006, Fed. Highway Administration, Web Version 3/10/2008. </t>
  </si>
  <si>
    <t xml:space="preserve">Source: Highway Statistics, 2006, FHWA. Receipts include all sources (fed and state taxes, gasoline, bond capital and interest, tolls.) </t>
  </si>
  <si>
    <t>Pct Poor= % with IRI rougnness &gt; 170 inches/mile</t>
  </si>
  <si>
    <t>Source: Better Roads Inventory of States, Nov. 2007. Deficient + Structurally deficient or functional obsolescent.</t>
  </si>
  <si>
    <t>FHWA 2007 Statistics</t>
  </si>
  <si>
    <t>SHA Lane-Miles/ Mile</t>
  </si>
  <si>
    <t>SHA + Other Rural Agency Miles</t>
  </si>
  <si>
    <t>2007 Rank</t>
  </si>
  <si>
    <t>Total Fatalities, 2007</t>
  </si>
  <si>
    <t>06-07</t>
  </si>
  <si>
    <t>84-07</t>
  </si>
  <si>
    <t>R07</t>
  </si>
  <si>
    <t>Code</t>
  </si>
  <si>
    <t>VMT 2007 (M)</t>
  </si>
  <si>
    <t>SHA-Other-Mi07</t>
  </si>
  <si>
    <t>SHA-Mi07</t>
  </si>
  <si>
    <t>SHA-LM07</t>
  </si>
  <si>
    <t>SHA-LM-Mi07</t>
  </si>
  <si>
    <t>Rcpts-MiRk07</t>
  </si>
  <si>
    <t>Cap-MiRk07</t>
  </si>
  <si>
    <t>Maint-MiRk07</t>
  </si>
  <si>
    <t>MaintPctBudgRk07</t>
  </si>
  <si>
    <t>Admin-MiRk07</t>
  </si>
  <si>
    <t>AdminPctBudgRk07</t>
  </si>
  <si>
    <t>Disb-MiRk07</t>
  </si>
  <si>
    <t>RIPoorRk07</t>
  </si>
  <si>
    <t>ROPAPoorRk07</t>
  </si>
  <si>
    <t>UIPoorRk07</t>
  </si>
  <si>
    <t>UICongRk07</t>
  </si>
  <si>
    <t>ROPALnNarRk07</t>
  </si>
  <si>
    <t>FatalRk07</t>
  </si>
  <si>
    <t>BrdgRk07</t>
  </si>
  <si>
    <t>FinPerfRk07</t>
  </si>
  <si>
    <t>SysPerfRk07</t>
  </si>
  <si>
    <t>TotPerfRk07</t>
  </si>
  <si>
    <t xml:space="preserve">Mileage </t>
  </si>
  <si>
    <t>Table 3: State-Controlled Highway Mileage, 2007</t>
  </si>
  <si>
    <t>Lane Miles</t>
  </si>
  <si>
    <t>Ratio</t>
  </si>
  <si>
    <t>Table 4: State Highway Agency Mileage, 2007</t>
  </si>
  <si>
    <t>Table 5: Receipts per State-Controlled Mile, 2007</t>
  </si>
  <si>
    <t>Receipts per Mile</t>
  </si>
  <si>
    <t>Table 6: Capital and Bridges Disbursements per State-Controlled Mile, 2007</t>
  </si>
  <si>
    <t>Table 7: Maintenance Disbursements per State-Controlled Mile, 2007</t>
  </si>
  <si>
    <t>Disbursements per Mile</t>
  </si>
  <si>
    <t>Table 8: Administrative Disbursements per State-Controlled Mile, 2007</t>
  </si>
  <si>
    <t>Table 9: Total Disbursements per State-Controlled Mile, 2007</t>
  </si>
  <si>
    <t>2006 Data</t>
  </si>
  <si>
    <t>Percent Poor Miles</t>
  </si>
  <si>
    <t>Table 10. Rural Interstate Condition, 2007</t>
  </si>
  <si>
    <t>Table 12. Rural Arterial Condition, 2007</t>
  </si>
  <si>
    <t>Table 11. Urban Interstate Condition, 2007</t>
  </si>
  <si>
    <t>Percent Miles Congested</t>
  </si>
  <si>
    <t>Table 13. Urban Interstate Congestion, 2007</t>
  </si>
  <si>
    <t>Table 14. Deficient Bridges, 2007</t>
  </si>
  <si>
    <t>Fatalities per 100 Million Miles</t>
  </si>
  <si>
    <t>Table 15. Fatality Rates, 2007</t>
  </si>
  <si>
    <t>Table 16. Rural Narrow Lanes, 2007</t>
  </si>
  <si>
    <t xml:space="preserve">Rank </t>
  </si>
  <si>
    <t>System Performance</t>
  </si>
  <si>
    <t>Overall Performance</t>
  </si>
  <si>
    <t>Financial Performance</t>
  </si>
  <si>
    <t>Table 2. Overall Cost-Effectiveness Rankings</t>
  </si>
  <si>
    <t>1998 Overall Cost- Effectiness Rank</t>
  </si>
  <si>
    <t>2006 Overall Cost- Effectiness Rank</t>
  </si>
  <si>
    <t>2007 Overall Cost- Effectiness Rank</t>
  </si>
  <si>
    <t>Change in Rank, 2006-2007</t>
  </si>
  <si>
    <t xml:space="preserve">Statistic </t>
  </si>
  <si>
    <t xml:space="preserve">Mileage under State Control </t>
  </si>
  <si>
    <t xml:space="preserve">Total Revenues, All Sources, $B </t>
  </si>
  <si>
    <t xml:space="preserve">Total Expenditures, $B </t>
  </si>
  <si>
    <t xml:space="preserve">Expenditures, Capital/Bridges, $B </t>
  </si>
  <si>
    <t xml:space="preserve">Expenditures, Maintenance, $B </t>
  </si>
  <si>
    <t xml:space="preserve">Expenditures, Administration, $B </t>
  </si>
  <si>
    <t xml:space="preserve">Highway Construction Price Index </t>
  </si>
  <si>
    <t xml:space="preserve">Rural Interstate, Percent Poor Condition </t>
  </si>
  <si>
    <t xml:space="preserve">Urban Interstate, Percent Poor Condition </t>
  </si>
  <si>
    <t xml:space="preserve">Urban Interstate, Percent Congested </t>
  </si>
  <si>
    <t xml:space="preserve">Bridges, Percent Deficient </t>
  </si>
  <si>
    <t xml:space="preserve">Fatality Rate per 100 Mil Miles Driven </t>
  </si>
  <si>
    <t xml:space="preserve">Rural Primary, Percent Narrow Lanes </t>
  </si>
  <si>
    <t>Table 1. Performance of State Owned Highways, 2005-2007</t>
  </si>
  <si>
    <t xml:space="preserve">Rural Arterial, Percent Poor Condition </t>
  </si>
  <si>
    <t xml:space="preserve">Percent Change, 06–07 </t>
  </si>
  <si>
    <t>Mean</t>
  </si>
  <si>
    <t>US</t>
  </si>
  <si>
    <t xml:space="preserve">Source: Table HM-64, Highway Statistics 2007 , Fed. Highway Admin. </t>
  </si>
  <si>
    <t xml:space="preserve">Source: Table HM-64, Highway Statistics 2007, Federal Highway Administration. Poor= IRI Roughness rating &gt; 170 inches/mile. </t>
  </si>
  <si>
    <t xml:space="preserve">Source: Table FI-20, Highway Statistics, 2007 FHWA. </t>
  </si>
  <si>
    <t xml:space="preserve">Source: Table HM-53, Highway Statistics, 2007. FHWA. </t>
  </si>
  <si>
    <t xml:space="preserve">Indiana </t>
  </si>
  <si>
    <t xml:space="preserve">Source: Table SF4, Highway Statistics 2007, FHWA. </t>
  </si>
  <si>
    <t xml:space="preserve">Source: Table SF4, Highway Statitics 2007, Fed. Hy Admin. </t>
  </si>
  <si>
    <t xml:space="preserve">Source: Table SF4, Highway Statistics 2007, Fed. Highway Admin. </t>
  </si>
  <si>
    <t>Total Disbursements, $K, 2007</t>
  </si>
  <si>
    <t>Total Disb per Mile of Resp, 2007</t>
  </si>
  <si>
    <t>Administration, Research and Planning, 2007, $K</t>
  </si>
  <si>
    <t>Admin $ per mile of resp, 2007</t>
  </si>
  <si>
    <t>Admin as a % of Bdgt, 2007</t>
  </si>
  <si>
    <t>Maintenance and Highway Services, 2007, $K</t>
  </si>
  <si>
    <t>Maint Exp/Mile of Resp, 2007</t>
  </si>
  <si>
    <t>Rank 2007</t>
  </si>
  <si>
    <t>Maint as a % of Bdgt, 2007</t>
  </si>
  <si>
    <t>Capital Outlay for Roads and Bridges, 2007, $K</t>
  </si>
  <si>
    <t>Capital Disb/Mile of Resp, 2007</t>
  </si>
  <si>
    <t>Capital $ as a % of Bdgt, 2007</t>
  </si>
  <si>
    <t>2007 Data</t>
  </si>
  <si>
    <t>Receipts, 2007, $K</t>
  </si>
  <si>
    <t>Receipts per Mile of Resp, 2007</t>
  </si>
  <si>
    <t>Table 6: Maintenance Disbursements, 1984-2007</t>
  </si>
  <si>
    <t>Table 5: Capital and Bridge Disbursements, 1984-2007</t>
  </si>
  <si>
    <t>Table 7: Administrative Disbursements, 1984-2007</t>
  </si>
  <si>
    <t>2006 Finance Data</t>
  </si>
  <si>
    <t>Rank Change</t>
  </si>
  <si>
    <t>$ Per Mile Change</t>
  </si>
  <si>
    <t>$ Per Mile Pct Change</t>
  </si>
  <si>
    <t>Safety-LU</t>
  </si>
  <si>
    <t>Table 1: National Trends in US State-Owned Highway System Performance, 1984-2007</t>
  </si>
  <si>
    <t>98-07</t>
  </si>
  <si>
    <t xml:space="preserve">  </t>
  </si>
  <si>
    <t>FHWA did not include Receipts data in the 2007 highway statistics, so this table will not be updated, nor included in the performance assessment.</t>
  </si>
  <si>
    <t>Overall Performance, 2007</t>
  </si>
  <si>
    <t>Ok, rev SHA ratio</t>
  </si>
  <si>
    <t>ok 2/15/</t>
  </si>
  <si>
    <t>ok 2/15</t>
  </si>
  <si>
    <t>PERFORMANCE RATINGS 2006</t>
  </si>
  <si>
    <t>2005 Overall Cost- Effectiness Rank</t>
  </si>
  <si>
    <t>Dist. of Columbia</t>
  </si>
  <si>
    <t>U.S. Total</t>
  </si>
  <si>
    <t>Area07-Rural</t>
  </si>
  <si>
    <t>Area07-Urban</t>
  </si>
  <si>
    <t>Area07-% Urban</t>
  </si>
  <si>
    <t>PopK07-Rural</t>
  </si>
  <si>
    <t>PopK07-Urban</t>
  </si>
  <si>
    <t>PopK07-% Urban</t>
  </si>
  <si>
    <t>Pop07-SqMi</t>
  </si>
  <si>
    <t>VMTM07-Rural</t>
  </si>
  <si>
    <t>VMTM07-Urban</t>
  </si>
  <si>
    <t>VMT07-Capita</t>
  </si>
  <si>
    <t>PaymentsK FY07</t>
  </si>
  <si>
    <t>PaymentsK FY56-07</t>
  </si>
  <si>
    <t>AllocationsK FY07</t>
  </si>
  <si>
    <t>AllocationsK FY56-07</t>
  </si>
  <si>
    <t>Ratio A-P FY07</t>
  </si>
  <si>
    <t>Ratio A-P FY56-07</t>
  </si>
  <si>
    <t>Autos07</t>
  </si>
  <si>
    <t>Buses07</t>
  </si>
  <si>
    <t>Trucks07</t>
  </si>
  <si>
    <t>Total MV07</t>
  </si>
  <si>
    <t>2005 Data</t>
  </si>
  <si>
    <t>MotorCy07</t>
  </si>
  <si>
    <t>Total-4Whl07</t>
  </si>
  <si>
    <t>Source: Highway Statistics Table PS-1</t>
  </si>
  <si>
    <t>Source: Highway Statistics Table FE-221</t>
  </si>
  <si>
    <t>Source: Highway Statistics Table MV-1</t>
  </si>
  <si>
    <t>Area07-Tot</t>
  </si>
  <si>
    <t>PopK07-Total</t>
  </si>
  <si>
    <t>VMTM07-Total</t>
  </si>
  <si>
    <t>Ratio07-Alloc to Paymnts</t>
  </si>
  <si>
    <t>Ratio07-Alloc to Paymnts-Rk</t>
  </si>
  <si>
    <t>Table 16: Overall State Ranks, 1984-2007</t>
  </si>
  <si>
    <t>Overall Rank07</t>
  </si>
  <si>
    <t>Includes State Highway Agency, tollway and other state mileage: Rural (SHA Mileage + Other Agency Mileage) + Urban (SHA Mileage + Other Agency Mileage)</t>
  </si>
  <si>
    <t>Ratio to US Avg</t>
  </si>
  <si>
    <t>Pct of Bdgt</t>
  </si>
  <si>
    <t>Pct Change</t>
  </si>
  <si>
    <t>Admin Disb, $K</t>
  </si>
  <si>
    <t>Measured Miles</t>
  </si>
  <si>
    <t xml:space="preserve">Percent of Urban Interstate Mileage in Poor Condition </t>
  </si>
  <si>
    <t>Urban Interstate Percent Congested</t>
  </si>
  <si>
    <t>V/C &gt; 0.70</t>
  </si>
  <si>
    <t>Source: Table HM-64, Highway Statistics 2007, Federal Highway Administration. Poor=Miles with IRI &gt; 220 inches/mile</t>
  </si>
  <si>
    <t xml:space="preserve">Source: Table HM-42, Highway Statistics 2007, Federal Highway Administration. Congested: Volume-to-Capacity Ratio &gt; 0.70. </t>
  </si>
  <si>
    <t xml:space="preserve">Measured Miles </t>
  </si>
  <si>
    <t>Table 4.  Ratings by Population, Travel, Vehicles and Federal Allocations</t>
  </si>
  <si>
    <t>Disb per Capita</t>
  </si>
  <si>
    <t>Disb per Capita-Rk</t>
  </si>
  <si>
    <t>Disb per VMTK</t>
  </si>
  <si>
    <t>Disb per VMTK-Rk</t>
  </si>
  <si>
    <t>Disb per Total MV</t>
  </si>
  <si>
    <t>Disb per Total MV-Rk</t>
  </si>
  <si>
    <t>DisbK, 2007</t>
  </si>
  <si>
    <t>1st quintile</t>
  </si>
  <si>
    <t>2nd quintile</t>
  </si>
  <si>
    <t>3rd quintile</t>
  </si>
  <si>
    <t>4th quintile</t>
  </si>
  <si>
    <t>5th quintile</t>
  </si>
  <si>
    <t>2007 Ranks for Each State and Each Category</t>
  </si>
  <si>
    <t xml:space="preserve">Stuff for reverse graph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</si>
</sst>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_(* #,##0_);_(* \(#,##0_);_ &quot; -&quot;"/>
    <numFmt numFmtId="166" formatCode=";;;"/>
    <numFmt numFmtId="167" formatCode="_(* #,##0_);_(* \(#,##0\);_ &quot; -&quot;"/>
    <numFmt numFmtId="168" formatCode="0.0%"/>
    <numFmt numFmtId="169" formatCode="0.000"/>
    <numFmt numFmtId="170" formatCode="0.0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0.0000"/>
    <numFmt numFmtId="180" formatCode="0.00000000"/>
    <numFmt numFmtId="181" formatCode="0.0000000"/>
    <numFmt numFmtId="182" formatCode="0.000000"/>
    <numFmt numFmtId="183" formatCode="0.00000"/>
    <numFmt numFmtId="184" formatCode="[$-409]dddd\,\ mmmm\ dd\,\ yyyy"/>
    <numFmt numFmtId="185" formatCode="[$-409]h:mm:ss\ AM/PM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#,##0.0000_);\(#,##0.0000\)"/>
    <numFmt numFmtId="190" formatCode="_(* #,##0.0000_);_(* \(#,##0.0000\);_(* &quot;-&quot;????_);_(@_)"/>
    <numFmt numFmtId="191" formatCode="#,##0.0"/>
    <numFmt numFmtId="192" formatCode="0.000%"/>
    <numFmt numFmtId="193" formatCode="0.00000000000000000%"/>
    <numFmt numFmtId="194" formatCode="0.0000000000"/>
    <numFmt numFmtId="195" formatCode="0.000000000"/>
    <numFmt numFmtId="196" formatCode="0.00_)"/>
    <numFmt numFmtId="197" formatCode="0.0_)"/>
    <numFmt numFmtId="198" formatCode="0.000_)"/>
    <numFmt numFmtId="199" formatCode="0.0000000000000"/>
    <numFmt numFmtId="200" formatCode="0.000000000000"/>
    <numFmt numFmtId="201" formatCode="0.00000000000"/>
    <numFmt numFmtId="202" formatCode="0.00000000000000"/>
    <numFmt numFmtId="203" formatCode="_(* #,##0.0_);_(* \(#,##0.0\);_ &quot;-&quot;"/>
    <numFmt numFmtId="204" formatCode="_(* #,##0.00_);_(* \(#,##0.00\);_ &quot;-&quot;"/>
    <numFmt numFmtId="205" formatCode="_(* #,##0.0_);_(* \(#,##0.0_);_ &quot; -&quot;"/>
    <numFmt numFmtId="206" formatCode="_(* #,##0.00_);_(* \(#,##0.00_);_ &quot; -&quot;"/>
    <numFmt numFmtId="207" formatCode="0_);\(0\)"/>
    <numFmt numFmtId="208" formatCode="_(* #,##0.0000_);_(* \(#,##0.0000\);_(* &quot;-&quot;??_);_(@_)"/>
    <numFmt numFmtId="209" formatCode="_(* #,##0.000_);_(* \(#,##0.000\);_ &quot;-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61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7"/>
      <name val="Times New Roman"/>
      <family val="1"/>
    </font>
    <font>
      <sz val="8"/>
      <color indexed="8"/>
      <name val="Arial"/>
      <family val="0"/>
    </font>
    <font>
      <b/>
      <sz val="6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0"/>
      <color indexed="8"/>
      <name val="Times New Roman"/>
      <family val="0"/>
    </font>
    <font>
      <b/>
      <sz val="9.25"/>
      <color indexed="8"/>
      <name val="Arial"/>
      <family val="0"/>
    </font>
    <font>
      <b/>
      <sz val="13"/>
      <color indexed="8"/>
      <name val="Arial"/>
      <family val="0"/>
    </font>
    <font>
      <b/>
      <sz val="5.75"/>
      <color indexed="8"/>
      <name val="Arial"/>
      <family val="0"/>
    </font>
    <font>
      <sz val="8.75"/>
      <color indexed="8"/>
      <name val="Arial"/>
      <family val="0"/>
    </font>
    <font>
      <sz val="5.75"/>
      <color indexed="8"/>
      <name val="Arial"/>
      <family val="0"/>
    </font>
    <font>
      <sz val="11.25"/>
      <color indexed="8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2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90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9" fillId="19" borderId="0" xfId="0" applyFont="1" applyFill="1" applyBorder="1" applyAlignment="1">
      <alignment/>
    </xf>
    <xf numFmtId="0" fontId="8" fillId="19" borderId="0" xfId="0" applyFont="1" applyFill="1" applyBorder="1" applyAlignment="1">
      <alignment/>
    </xf>
    <xf numFmtId="49" fontId="36" fillId="0" borderId="0" xfId="0" applyNumberFormat="1" applyFont="1" applyFill="1" applyBorder="1" applyAlignment="1">
      <alignment wrapText="1"/>
    </xf>
    <xf numFmtId="49" fontId="36" fillId="0" borderId="0" xfId="0" applyNumberFormat="1" applyFont="1" applyFill="1" applyBorder="1" applyAlignment="1" applyProtection="1">
      <alignment horizontal="center" wrapText="1"/>
      <protection/>
    </xf>
    <xf numFmtId="49" fontId="36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204" fontId="21" fillId="0" borderId="0" xfId="0" applyNumberFormat="1" applyFont="1" applyFill="1" applyBorder="1" applyAlignment="1">
      <alignment/>
    </xf>
    <xf numFmtId="0" fontId="36" fillId="19" borderId="0" xfId="0" applyFont="1" applyFill="1" applyBorder="1" applyAlignment="1">
      <alignment/>
    </xf>
    <xf numFmtId="164" fontId="21" fillId="22" borderId="0" xfId="0" applyNumberFormat="1" applyFont="1" applyFill="1" applyBorder="1" applyAlignment="1">
      <alignment/>
    </xf>
    <xf numFmtId="164" fontId="21" fillId="10" borderId="0" xfId="0" applyNumberFormat="1" applyFont="1" applyFill="1" applyBorder="1" applyAlignment="1">
      <alignment/>
    </xf>
    <xf numFmtId="164" fontId="21" fillId="15" borderId="0" xfId="0" applyNumberFormat="1" applyFont="1" applyFill="1" applyBorder="1" applyAlignment="1">
      <alignment/>
    </xf>
    <xf numFmtId="164" fontId="21" fillId="17" borderId="0" xfId="0" applyNumberFormat="1" applyFont="1" applyFill="1" applyBorder="1" applyAlignment="1">
      <alignment/>
    </xf>
    <xf numFmtId="164" fontId="21" fillId="25" borderId="0" xfId="0" applyNumberFormat="1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45" fillId="19" borderId="0" xfId="0" applyFont="1" applyFill="1" applyBorder="1" applyAlignment="1">
      <alignment/>
    </xf>
    <xf numFmtId="0" fontId="2" fillId="19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3" fontId="0" fillId="19" borderId="0" xfId="0" applyNumberFormat="1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19" borderId="0" xfId="0" applyFont="1" applyFill="1" applyBorder="1" applyAlignment="1">
      <alignment/>
    </xf>
    <xf numFmtId="0" fontId="45" fillId="0" borderId="0" xfId="0" applyFont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wrapText="1"/>
    </xf>
    <xf numFmtId="0" fontId="45" fillId="19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45" fillId="19" borderId="0" xfId="0" applyFont="1" applyFill="1" applyBorder="1" applyAlignment="1">
      <alignment horizontal="center" wrapText="1"/>
    </xf>
    <xf numFmtId="0" fontId="0" fillId="19" borderId="0" xfId="0" applyNumberFormat="1" applyFont="1" applyFill="1" applyBorder="1" applyAlignment="1">
      <alignment horizontal="center"/>
    </xf>
    <xf numFmtId="0" fontId="0" fillId="19" borderId="0" xfId="0" applyFont="1" applyFill="1" applyBorder="1" applyAlignment="1">
      <alignment/>
    </xf>
    <xf numFmtId="1" fontId="0" fillId="19" borderId="0" xfId="0" applyNumberFormat="1" applyFont="1" applyFill="1" applyBorder="1" applyAlignment="1" applyProtection="1">
      <alignment horizontal="center" vertical="center"/>
      <protection/>
    </xf>
    <xf numFmtId="0" fontId="0" fillId="26" borderId="0" xfId="0" applyFont="1" applyFill="1" applyBorder="1" applyAlignment="1">
      <alignment/>
    </xf>
    <xf numFmtId="0" fontId="2" fillId="26" borderId="0" xfId="0" applyFont="1" applyFill="1" applyBorder="1" applyAlignment="1">
      <alignment/>
    </xf>
    <xf numFmtId="0" fontId="45" fillId="26" borderId="0" xfId="0" applyFont="1" applyFill="1" applyBorder="1" applyAlignment="1">
      <alignment/>
    </xf>
    <xf numFmtId="0" fontId="46" fillId="26" borderId="0" xfId="0" applyFont="1" applyFill="1" applyBorder="1" applyAlignment="1">
      <alignment/>
    </xf>
    <xf numFmtId="0" fontId="36" fillId="26" borderId="0" xfId="0" applyFont="1" applyFill="1" applyBorder="1" applyAlignment="1">
      <alignment/>
    </xf>
    <xf numFmtId="0" fontId="45" fillId="26" borderId="0" xfId="0" applyFont="1" applyFill="1" applyBorder="1" applyAlignment="1">
      <alignment wrapText="1"/>
    </xf>
    <xf numFmtId="164" fontId="0" fillId="26" borderId="0" xfId="0" applyNumberFormat="1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3" fontId="0" fillId="26" borderId="0" xfId="0" applyNumberFormat="1" applyFont="1" applyFill="1" applyBorder="1" applyAlignment="1" applyProtection="1">
      <alignment horizontal="center" vertical="center"/>
      <protection/>
    </xf>
    <xf numFmtId="0" fontId="8" fillId="26" borderId="0" xfId="0" applyFont="1" applyFill="1" applyBorder="1" applyAlignment="1">
      <alignment/>
    </xf>
    <xf numFmtId="0" fontId="45" fillId="26" borderId="0" xfId="0" applyFont="1" applyFill="1" applyBorder="1" applyAlignment="1">
      <alignment horizontal="center" wrapText="1"/>
    </xf>
    <xf numFmtId="2" fontId="0" fillId="26" borderId="0" xfId="0" applyNumberFormat="1" applyFont="1" applyFill="1" applyBorder="1" applyAlignment="1" applyProtection="1">
      <alignment horizontal="center" vertical="center"/>
      <protection/>
    </xf>
    <xf numFmtId="0" fontId="36" fillId="26" borderId="0" xfId="0" applyFont="1" applyFill="1" applyBorder="1" applyAlignment="1">
      <alignment wrapText="1"/>
    </xf>
    <xf numFmtId="0" fontId="36" fillId="26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165" fontId="0" fillId="26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>
      <alignment horizontal="center"/>
    </xf>
    <xf numFmtId="0" fontId="0" fillId="26" borderId="0" xfId="0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37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45" fillId="26" borderId="0" xfId="0" applyFont="1" applyFill="1" applyBorder="1" applyAlignment="1" applyProtection="1">
      <alignment horizontal="center" vertical="center" wrapText="1"/>
      <protection/>
    </xf>
    <xf numFmtId="0" fontId="45" fillId="26" borderId="0" xfId="0" applyFont="1" applyFill="1" applyBorder="1" applyAlignment="1" applyProtection="1">
      <alignment horizontal="center" wrapText="1"/>
      <protection/>
    </xf>
    <xf numFmtId="1" fontId="0" fillId="26" borderId="0" xfId="0" applyNumberFormat="1" applyFont="1" applyFill="1" applyBorder="1" applyAlignment="1" applyProtection="1">
      <alignment horizontal="center" vertical="center"/>
      <protection/>
    </xf>
    <xf numFmtId="1" fontId="37" fillId="26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wrapText="1"/>
    </xf>
    <xf numFmtId="0" fontId="21" fillId="26" borderId="0" xfId="0" applyFont="1" applyFill="1" applyBorder="1" applyAlignment="1">
      <alignment/>
    </xf>
    <xf numFmtId="0" fontId="21" fillId="26" borderId="0" xfId="0" applyFont="1" applyFill="1" applyBorder="1" applyAlignment="1">
      <alignment vertical="center"/>
    </xf>
    <xf numFmtId="0" fontId="47" fillId="26" borderId="0" xfId="0" applyFont="1" applyFill="1" applyBorder="1" applyAlignment="1">
      <alignment/>
    </xf>
    <xf numFmtId="0" fontId="45" fillId="26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3" fontId="21" fillId="0" borderId="0" xfId="42" applyNumberFormat="1" applyFont="1" applyFill="1" applyBorder="1" applyAlignment="1">
      <alignment horizontal="center"/>
    </xf>
    <xf numFmtId="0" fontId="45" fillId="0" borderId="0" xfId="0" applyFont="1" applyAlignment="1">
      <alignment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8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42" applyNumberFormat="1" applyFont="1" applyFill="1" applyBorder="1" applyAlignment="1">
      <alignment horizontal="left"/>
    </xf>
    <xf numFmtId="4" fontId="21" fillId="0" borderId="0" xfId="0" applyNumberFormat="1" applyFont="1" applyFill="1" applyBorder="1" applyAlignment="1" applyProtection="1">
      <alignment horizontal="center" vertical="center"/>
      <protection/>
    </xf>
    <xf numFmtId="3" fontId="21" fillId="0" borderId="0" xfId="0" applyNumberFormat="1" applyFont="1" applyFill="1" applyBorder="1" applyAlignment="1">
      <alignment horizontal="left"/>
    </xf>
    <xf numFmtId="0" fontId="0" fillId="26" borderId="0" xfId="0" applyFont="1" applyFill="1" applyAlignment="1">
      <alignment/>
    </xf>
    <xf numFmtId="0" fontId="27" fillId="0" borderId="0" xfId="0" applyFont="1" applyFill="1" applyBorder="1" applyAlignment="1">
      <alignment/>
    </xf>
    <xf numFmtId="1" fontId="36" fillId="19" borderId="0" xfId="0" applyNumberFormat="1" applyFont="1" applyFill="1" applyBorder="1" applyAlignment="1">
      <alignment horizontal="center"/>
    </xf>
    <xf numFmtId="2" fontId="36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3" fontId="45" fillId="19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2" fillId="19" borderId="0" xfId="0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/>
    </xf>
    <xf numFmtId="3" fontId="36" fillId="0" borderId="0" xfId="42" applyNumberFormat="1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right"/>
    </xf>
    <xf numFmtId="164" fontId="36" fillId="0" borderId="0" xfId="0" applyNumberFormat="1" applyFont="1" applyFill="1" applyBorder="1" applyAlignment="1">
      <alignment/>
    </xf>
    <xf numFmtId="0" fontId="36" fillId="0" borderId="0" xfId="0" applyFont="1" applyBorder="1" applyAlignment="1" applyProtection="1">
      <alignment horizontal="center" vertical="center"/>
      <protection/>
    </xf>
    <xf numFmtId="0" fontId="36" fillId="26" borderId="0" xfId="0" applyFont="1" applyFill="1" applyBorder="1" applyAlignment="1">
      <alignment vertical="center"/>
    </xf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 applyProtection="1">
      <alignment horizontal="center" vertical="center"/>
      <protection/>
    </xf>
    <xf numFmtId="164" fontId="36" fillId="26" borderId="0" xfId="0" applyNumberFormat="1" applyFont="1" applyFill="1" applyBorder="1" applyAlignment="1">
      <alignment/>
    </xf>
    <xf numFmtId="164" fontId="36" fillId="0" borderId="0" xfId="0" applyNumberFormat="1" applyFont="1" applyBorder="1" applyAlignment="1">
      <alignment horizontal="center"/>
    </xf>
    <xf numFmtId="2" fontId="36" fillId="0" borderId="0" xfId="0" applyNumberFormat="1" applyFont="1" applyFill="1" applyBorder="1" applyAlignment="1" applyProtection="1">
      <alignment horizontal="center" vertical="center"/>
      <protection/>
    </xf>
    <xf numFmtId="2" fontId="36" fillId="26" borderId="0" xfId="0" applyNumberFormat="1" applyFont="1" applyFill="1" applyBorder="1" applyAlignment="1" applyProtection="1">
      <alignment horizontal="center" vertical="center"/>
      <protection/>
    </xf>
    <xf numFmtId="3" fontId="36" fillId="19" borderId="0" xfId="0" applyNumberFormat="1" applyFont="1" applyFill="1" applyBorder="1" applyAlignment="1" applyProtection="1">
      <alignment horizontal="center" vertical="center"/>
      <protection/>
    </xf>
    <xf numFmtId="3" fontId="36" fillId="26" borderId="0" xfId="0" applyNumberFormat="1" applyFont="1" applyFill="1" applyBorder="1" applyAlignment="1" applyProtection="1">
      <alignment horizontal="center" vertical="center"/>
      <protection/>
    </xf>
    <xf numFmtId="1" fontId="36" fillId="19" borderId="0" xfId="0" applyNumberFormat="1" applyFont="1" applyFill="1" applyBorder="1" applyAlignment="1">
      <alignment/>
    </xf>
    <xf numFmtId="3" fontId="36" fillId="19" borderId="0" xfId="0" applyNumberFormat="1" applyFont="1" applyFill="1" applyBorder="1" applyAlignment="1">
      <alignment/>
    </xf>
    <xf numFmtId="1" fontId="36" fillId="0" borderId="0" xfId="0" applyNumberFormat="1" applyFont="1" applyFill="1" applyBorder="1" applyAlignment="1">
      <alignment/>
    </xf>
    <xf numFmtId="0" fontId="36" fillId="26" borderId="0" xfId="0" applyFont="1" applyFill="1" applyAlignment="1">
      <alignment/>
    </xf>
    <xf numFmtId="1" fontId="36" fillId="26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vertical="center"/>
    </xf>
    <xf numFmtId="164" fontId="36" fillId="26" borderId="0" xfId="0" applyNumberFormat="1" applyFont="1" applyFill="1" applyBorder="1" applyAlignment="1" applyProtection="1">
      <alignment horizontal="center" vertical="center"/>
      <protection/>
    </xf>
    <xf numFmtId="0" fontId="36" fillId="19" borderId="0" xfId="0" applyFont="1" applyFill="1" applyBorder="1" applyAlignment="1">
      <alignment/>
    </xf>
    <xf numFmtId="0" fontId="36" fillId="19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 applyProtection="1">
      <alignment vertical="center"/>
      <protection/>
    </xf>
    <xf numFmtId="0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9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" fontId="49" fillId="0" borderId="0" xfId="0" applyNumberFormat="1" applyFont="1" applyBorder="1" applyAlignment="1">
      <alignment horizontal="center" vertical="center"/>
    </xf>
    <xf numFmtId="2" fontId="49" fillId="0" borderId="0" xfId="0" applyNumberFormat="1" applyFont="1" applyBorder="1" applyAlignment="1">
      <alignment horizontal="center" vertical="center"/>
    </xf>
    <xf numFmtId="2" fontId="49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50" fillId="0" borderId="11" xfId="0" applyNumberFormat="1" applyFont="1" applyFill="1" applyBorder="1" applyAlignment="1">
      <alignment horizontal="center" vertical="center"/>
    </xf>
    <xf numFmtId="1" fontId="49" fillId="0" borderId="12" xfId="0" applyNumberFormat="1" applyFont="1" applyBorder="1" applyAlignment="1">
      <alignment horizontal="center" vertical="center"/>
    </xf>
    <xf numFmtId="1" fontId="49" fillId="0" borderId="12" xfId="0" applyNumberFormat="1" applyFont="1" applyFill="1" applyBorder="1" applyAlignment="1">
      <alignment horizontal="center" vertical="center"/>
    </xf>
    <xf numFmtId="1" fontId="49" fillId="0" borderId="12" xfId="0" applyNumberFormat="1" applyFont="1" applyFill="1" applyBorder="1" applyAlignment="1" quotePrefix="1">
      <alignment horizontal="center" vertical="center"/>
    </xf>
    <xf numFmtId="1" fontId="50" fillId="0" borderId="13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 quotePrefix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70" fontId="1" fillId="0" borderId="14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49" fillId="0" borderId="12" xfId="0" applyNumberFormat="1" applyFont="1" applyFill="1" applyBorder="1" applyAlignment="1">
      <alignment horizontal="center" vertical="center"/>
    </xf>
    <xf numFmtId="2" fontId="50" fillId="0" borderId="12" xfId="0" applyNumberFormat="1" applyFont="1" applyFill="1" applyBorder="1" applyAlignment="1">
      <alignment horizontal="center" vertical="center"/>
    </xf>
    <xf numFmtId="3" fontId="49" fillId="0" borderId="12" xfId="0" applyNumberFormat="1" applyFont="1" applyFill="1" applyBorder="1" applyAlignment="1">
      <alignment horizontal="center" vertical="center"/>
    </xf>
    <xf numFmtId="170" fontId="49" fillId="0" borderId="13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  <xf numFmtId="10" fontId="49" fillId="0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0" fontId="49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2" fontId="52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 quotePrefix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50" fillId="0" borderId="0" xfId="0" applyNumberFormat="1" applyFont="1" applyFill="1" applyBorder="1" applyAlignment="1">
      <alignment horizontal="center" vertical="center"/>
    </xf>
    <xf numFmtId="168" fontId="49" fillId="0" borderId="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0" borderId="0" xfId="57" applyFont="1" applyBorder="1" applyAlignment="1">
      <alignment horizontal="center" vertical="center"/>
      <protection/>
    </xf>
    <xf numFmtId="0" fontId="49" fillId="0" borderId="12" xfId="57" applyFont="1" applyFill="1" applyBorder="1" applyAlignment="1">
      <alignment horizontal="center" vertical="center"/>
      <protection/>
    </xf>
    <xf numFmtId="1" fontId="49" fillId="0" borderId="12" xfId="57" applyNumberFormat="1" applyFont="1" applyBorder="1" applyAlignment="1">
      <alignment horizontal="center" vertical="center"/>
      <protection/>
    </xf>
    <xf numFmtId="0" fontId="49" fillId="0" borderId="12" xfId="57" applyFont="1" applyBorder="1" applyAlignment="1">
      <alignment horizontal="center" vertical="center"/>
      <protection/>
    </xf>
    <xf numFmtId="49" fontId="49" fillId="0" borderId="12" xfId="57" applyNumberFormat="1" applyFont="1" applyFill="1" applyBorder="1" applyAlignment="1">
      <alignment horizontal="center" vertical="center"/>
      <protection/>
    </xf>
    <xf numFmtId="2" fontId="1" fillId="0" borderId="14" xfId="57" applyNumberFormat="1" applyFont="1" applyFill="1" applyBorder="1" applyAlignment="1">
      <alignment horizontal="center" vertical="center"/>
      <protection/>
    </xf>
    <xf numFmtId="2" fontId="1" fillId="0" borderId="14" xfId="57" applyNumberFormat="1" applyFont="1" applyBorder="1" applyAlignment="1">
      <alignment horizontal="center" vertical="center"/>
      <protection/>
    </xf>
    <xf numFmtId="2" fontId="1" fillId="0" borderId="11" xfId="57" applyNumberFormat="1" applyFont="1" applyFill="1" applyBorder="1" applyAlignment="1">
      <alignment horizontal="center" vertical="center"/>
      <protection/>
    </xf>
    <xf numFmtId="2" fontId="1" fillId="0" borderId="11" xfId="57" applyNumberFormat="1" applyFont="1" applyBorder="1" applyAlignment="1">
      <alignment horizontal="center" vertical="center"/>
      <protection/>
    </xf>
    <xf numFmtId="2" fontId="49" fillId="0" borderId="12" xfId="57" applyNumberFormat="1" applyFont="1" applyFill="1" applyBorder="1" applyAlignment="1">
      <alignment horizontal="center" vertical="center"/>
      <protection/>
    </xf>
    <xf numFmtId="2" fontId="49" fillId="0" borderId="12" xfId="57" applyNumberFormat="1" applyFont="1" applyBorder="1" applyAlignment="1">
      <alignment horizontal="center" vertical="center"/>
      <protection/>
    </xf>
    <xf numFmtId="3" fontId="49" fillId="0" borderId="12" xfId="57" applyNumberFormat="1" applyFont="1" applyFill="1" applyBorder="1" applyAlignment="1">
      <alignment horizontal="center" vertical="center"/>
      <protection/>
    </xf>
    <xf numFmtId="10" fontId="49" fillId="0" borderId="0" xfId="57" applyNumberFormat="1" applyFont="1" applyFill="1" applyBorder="1" applyAlignment="1">
      <alignment horizontal="center" vertical="center"/>
      <protection/>
    </xf>
    <xf numFmtId="0" fontId="45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2" fontId="0" fillId="0" borderId="0" xfId="57" applyNumberFormat="1" applyFont="1" applyFill="1" applyBorder="1" applyAlignment="1">
      <alignment horizontal="center" vertical="center"/>
      <protection/>
    </xf>
    <xf numFmtId="2" fontId="2" fillId="0" borderId="0" xfId="57" applyNumberFormat="1" applyFont="1" applyFill="1" applyBorder="1" applyAlignment="1">
      <alignment horizontal="center" vertical="center"/>
      <protection/>
    </xf>
    <xf numFmtId="3" fontId="0" fillId="0" borderId="0" xfId="57" applyNumberFormat="1" applyFont="1" applyFill="1" applyBorder="1" applyAlignment="1">
      <alignment horizontal="center" vertical="center"/>
      <protection/>
    </xf>
    <xf numFmtId="3" fontId="2" fillId="0" borderId="0" xfId="57" applyNumberFormat="1" applyFont="1" applyFill="1" applyBorder="1" applyAlignment="1">
      <alignment horizontal="center" vertical="center"/>
      <protection/>
    </xf>
    <xf numFmtId="2" fontId="45" fillId="0" borderId="0" xfId="57" applyNumberFormat="1" applyFont="1" applyFill="1" applyBorder="1" applyAlignment="1">
      <alignment horizontal="center" vertical="center"/>
      <protection/>
    </xf>
    <xf numFmtId="0" fontId="45" fillId="0" borderId="0" xfId="57" applyFont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49" fillId="0" borderId="0" xfId="0" applyFont="1" applyBorder="1" applyAlignment="1">
      <alignment horizontal="left" vertical="center"/>
    </xf>
    <xf numFmtId="0" fontId="49" fillId="0" borderId="12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50" fillId="0" borderId="15" xfId="0" applyNumberFormat="1" applyFont="1" applyFill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right" vertical="center"/>
    </xf>
    <xf numFmtId="164" fontId="50" fillId="0" borderId="16" xfId="0" applyNumberFormat="1" applyFont="1" applyFill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64" fontId="50" fillId="0" borderId="17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right" vertical="center"/>
    </xf>
    <xf numFmtId="164" fontId="50" fillId="0" borderId="18" xfId="0" applyNumberFormat="1" applyFont="1" applyFill="1" applyBorder="1" applyAlignment="1">
      <alignment horizontal="right" vertical="center"/>
    </xf>
    <xf numFmtId="164" fontId="50" fillId="0" borderId="19" xfId="0" applyNumberFormat="1" applyFont="1" applyFill="1" applyBorder="1" applyAlignment="1">
      <alignment horizontal="right" vertical="center"/>
    </xf>
    <xf numFmtId="1" fontId="49" fillId="0" borderId="12" xfId="0" applyNumberFormat="1" applyFont="1" applyBorder="1" applyAlignment="1">
      <alignment horizontal="right" vertical="center"/>
    </xf>
    <xf numFmtId="1" fontId="50" fillId="0" borderId="13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 vertical="center"/>
    </xf>
    <xf numFmtId="1" fontId="49" fillId="0" borderId="21" xfId="0" applyNumberFormat="1" applyFont="1" applyFill="1" applyBorder="1" applyAlignment="1">
      <alignment horizontal="center" vertical="center"/>
    </xf>
    <xf numFmtId="170" fontId="49" fillId="0" borderId="12" xfId="0" applyNumberFormat="1" applyFont="1" applyFill="1" applyBorder="1" applyAlignment="1">
      <alignment horizontal="center" vertical="center"/>
    </xf>
    <xf numFmtId="1" fontId="49" fillId="0" borderId="12" xfId="42" applyNumberFormat="1" applyFont="1" applyFill="1" applyBorder="1" applyAlignment="1">
      <alignment horizontal="center" vertical="center"/>
    </xf>
    <xf numFmtId="1" fontId="20" fillId="0" borderId="12" xfId="42" applyNumberFormat="1" applyFont="1" applyFill="1" applyBorder="1" applyAlignment="1">
      <alignment horizontal="center" vertical="center"/>
    </xf>
    <xf numFmtId="170" fontId="49" fillId="0" borderId="21" xfId="0" applyNumberFormat="1" applyFont="1" applyFill="1" applyBorder="1" applyAlignment="1">
      <alignment horizontal="center" vertical="center"/>
    </xf>
    <xf numFmtId="170" fontId="20" fillId="0" borderId="12" xfId="0" applyNumberFormat="1" applyFont="1" applyFill="1" applyBorder="1" applyAlignment="1">
      <alignment horizontal="center" vertical="center"/>
    </xf>
    <xf numFmtId="1" fontId="5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0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50" fillId="0" borderId="0" xfId="0" applyNumberFormat="1" applyFont="1" applyFill="1" applyAlignment="1">
      <alignment horizontal="center" vertical="center"/>
    </xf>
    <xf numFmtId="1" fontId="1" fillId="0" borderId="14" xfId="42" applyNumberFormat="1" applyFont="1" applyFill="1" applyBorder="1" applyAlignment="1">
      <alignment horizontal="right" vertical="center"/>
    </xf>
    <xf numFmtId="1" fontId="1" fillId="0" borderId="14" xfId="0" applyNumberFormat="1" applyFont="1" applyFill="1" applyBorder="1" applyAlignment="1">
      <alignment horizontal="right" vertical="center"/>
    </xf>
    <xf numFmtId="1" fontId="1" fillId="0" borderId="22" xfId="0" applyNumberFormat="1" applyFont="1" applyFill="1" applyBorder="1" applyAlignment="1">
      <alignment horizontal="right" vertical="center"/>
    </xf>
    <xf numFmtId="170" fontId="1" fillId="0" borderId="14" xfId="0" applyNumberFormat="1" applyFont="1" applyFill="1" applyBorder="1" applyAlignment="1">
      <alignment horizontal="right" vertical="center"/>
    </xf>
    <xf numFmtId="170" fontId="15" fillId="0" borderId="14" xfId="0" applyNumberFormat="1" applyFont="1" applyFill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" fontId="1" fillId="0" borderId="11" xfId="42" applyNumberFormat="1" applyFont="1" applyFill="1" applyBorder="1" applyAlignment="1">
      <alignment horizontal="right" vertical="center"/>
    </xf>
    <xf numFmtId="1" fontId="1" fillId="0" borderId="23" xfId="0" applyNumberFormat="1" applyFont="1" applyFill="1" applyBorder="1" applyAlignment="1">
      <alignment horizontal="right" vertical="center"/>
    </xf>
    <xf numFmtId="170" fontId="1" fillId="0" borderId="11" xfId="0" applyNumberFormat="1" applyFont="1" applyFill="1" applyBorder="1" applyAlignment="1">
      <alignment horizontal="right" vertical="center"/>
    </xf>
    <xf numFmtId="170" fontId="15" fillId="0" borderId="11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1" fontId="53" fillId="0" borderId="11" xfId="42" applyNumberFormat="1" applyFont="1" applyFill="1" applyBorder="1" applyAlignment="1">
      <alignment horizontal="right" vertical="center"/>
    </xf>
    <xf numFmtId="1" fontId="54" fillId="0" borderId="11" xfId="42" applyNumberFormat="1" applyFont="1" applyFill="1" applyBorder="1" applyAlignment="1">
      <alignment horizontal="right" vertical="center"/>
    </xf>
    <xf numFmtId="1" fontId="1" fillId="0" borderId="24" xfId="0" applyNumberFormat="1" applyFont="1" applyFill="1" applyBorder="1" applyAlignment="1">
      <alignment horizontal="right" vertical="center"/>
    </xf>
    <xf numFmtId="1" fontId="1" fillId="0" borderId="25" xfId="0" applyNumberFormat="1" applyFont="1" applyFill="1" applyBorder="1" applyAlignment="1">
      <alignment horizontal="right" vertical="center"/>
    </xf>
    <xf numFmtId="170" fontId="1" fillId="0" borderId="24" xfId="0" applyNumberFormat="1" applyFont="1" applyFill="1" applyBorder="1" applyAlignment="1">
      <alignment horizontal="right" vertical="center"/>
    </xf>
    <xf numFmtId="2" fontId="1" fillId="0" borderId="24" xfId="0" applyNumberFormat="1" applyFont="1" applyFill="1" applyBorder="1" applyAlignment="1">
      <alignment horizontal="right" vertical="center"/>
    </xf>
    <xf numFmtId="170" fontId="4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65" fontId="50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5" fontId="1" fillId="0" borderId="0" xfId="0" applyNumberFormat="1" applyFont="1" applyBorder="1" applyAlignment="1">
      <alignment horizontal="center" vertical="center"/>
    </xf>
    <xf numFmtId="5" fontId="1" fillId="0" borderId="0" xfId="0" applyNumberFormat="1" applyFont="1" applyFill="1" applyBorder="1" applyAlignment="1">
      <alignment horizontal="center" vertical="center"/>
    </xf>
    <xf numFmtId="5" fontId="49" fillId="0" borderId="0" xfId="0" applyNumberFormat="1" applyFont="1" applyBorder="1" applyAlignment="1">
      <alignment horizontal="center" vertical="center"/>
    </xf>
    <xf numFmtId="5" fontId="50" fillId="0" borderId="0" xfId="0" applyNumberFormat="1" applyFont="1" applyBorder="1" applyAlignment="1">
      <alignment horizontal="center" vertical="center"/>
    </xf>
    <xf numFmtId="5" fontId="50" fillId="0" borderId="0" xfId="0" applyNumberFormat="1" applyFont="1" applyFill="1" applyBorder="1" applyAlignment="1">
      <alignment horizontal="center" vertical="center"/>
    </xf>
    <xf numFmtId="170" fontId="49" fillId="0" borderId="0" xfId="0" applyNumberFormat="1" applyFont="1" applyFill="1" applyBorder="1" applyAlignment="1">
      <alignment horizontal="center" vertical="center"/>
    </xf>
    <xf numFmtId="170" fontId="49" fillId="0" borderId="0" xfId="0" applyNumberFormat="1" applyFont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49" fillId="0" borderId="19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right" vertical="center"/>
    </xf>
    <xf numFmtId="1" fontId="1" fillId="0" borderId="12" xfId="0" applyNumberFormat="1" applyFont="1" applyFill="1" applyBorder="1" applyAlignment="1">
      <alignment horizontal="right" vertical="center"/>
    </xf>
    <xf numFmtId="1" fontId="49" fillId="0" borderId="14" xfId="0" applyNumberFormat="1" applyFont="1" applyFill="1" applyBorder="1" applyAlignment="1">
      <alignment horizontal="right" vertical="center"/>
    </xf>
    <xf numFmtId="1" fontId="49" fillId="0" borderId="14" xfId="0" applyNumberFormat="1" applyFont="1" applyBorder="1" applyAlignment="1">
      <alignment horizontal="right" vertical="center"/>
    </xf>
    <xf numFmtId="2" fontId="50" fillId="0" borderId="14" xfId="0" applyNumberFormat="1" applyFont="1" applyFill="1" applyBorder="1" applyAlignment="1">
      <alignment horizontal="center" vertical="center"/>
    </xf>
    <xf numFmtId="1" fontId="49" fillId="0" borderId="12" xfId="0" applyNumberFormat="1" applyFont="1" applyFill="1" applyBorder="1" applyAlignment="1">
      <alignment horizontal="right" vertical="center"/>
    </xf>
    <xf numFmtId="1" fontId="20" fillId="0" borderId="12" xfId="0" applyNumberFormat="1" applyFont="1" applyFill="1" applyBorder="1" applyAlignment="1">
      <alignment horizontal="right" vertical="center"/>
    </xf>
    <xf numFmtId="1" fontId="49" fillId="0" borderId="12" xfId="0" applyNumberFormat="1" applyFont="1" applyFill="1" applyBorder="1" applyAlignment="1" applyProtection="1">
      <alignment horizontal="right" vertical="center"/>
      <protection/>
    </xf>
    <xf numFmtId="3" fontId="50" fillId="0" borderId="13" xfId="0" applyNumberFormat="1" applyFont="1" applyFill="1" applyBorder="1" applyAlignment="1">
      <alignment horizontal="right" vertical="center"/>
    </xf>
    <xf numFmtId="3" fontId="49" fillId="0" borderId="13" xfId="0" applyNumberFormat="1" applyFont="1" applyFill="1" applyBorder="1" applyAlignment="1">
      <alignment horizontal="center" vertical="center"/>
    </xf>
    <xf numFmtId="1" fontId="50" fillId="0" borderId="0" xfId="0" applyNumberFormat="1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14" fontId="49" fillId="0" borderId="27" xfId="0" applyNumberFormat="1" applyFont="1" applyFill="1" applyBorder="1" applyAlignment="1" quotePrefix="1">
      <alignment horizontal="center" vertical="center"/>
    </xf>
    <xf numFmtId="14" fontId="49" fillId="0" borderId="27" xfId="0" applyNumberFormat="1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5" fontId="49" fillId="0" borderId="27" xfId="0" applyNumberFormat="1" applyFont="1" applyFill="1" applyBorder="1" applyAlignment="1">
      <alignment horizontal="left" vertical="center"/>
    </xf>
    <xf numFmtId="170" fontId="49" fillId="0" borderId="27" xfId="0" applyNumberFormat="1" applyFont="1" applyFill="1" applyBorder="1" applyAlignment="1">
      <alignment horizontal="left" vertical="center"/>
    </xf>
    <xf numFmtId="170" fontId="1" fillId="0" borderId="29" xfId="0" applyNumberFormat="1" applyFont="1" applyBorder="1" applyAlignment="1">
      <alignment horizontal="center" vertical="center"/>
    </xf>
    <xf numFmtId="2" fontId="49" fillId="0" borderId="30" xfId="0" applyNumberFormat="1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170" fontId="49" fillId="0" borderId="31" xfId="0" applyNumberFormat="1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>
      <alignment horizontal="center" vertical="center"/>
    </xf>
    <xf numFmtId="170" fontId="49" fillId="0" borderId="32" xfId="0" applyNumberFormat="1" applyFont="1" applyFill="1" applyBorder="1" applyAlignment="1">
      <alignment horizontal="center" vertical="center"/>
    </xf>
    <xf numFmtId="170" fontId="49" fillId="0" borderId="16" xfId="0" applyNumberFormat="1" applyFont="1" applyFill="1" applyBorder="1" applyAlignment="1">
      <alignment horizontal="center" vertical="center"/>
    </xf>
    <xf numFmtId="170" fontId="49" fillId="0" borderId="33" xfId="0" applyNumberFormat="1" applyFont="1" applyFill="1" applyBorder="1" applyAlignment="1">
      <alignment horizontal="center" vertical="center"/>
    </xf>
    <xf numFmtId="170" fontId="49" fillId="0" borderId="17" xfId="0" applyNumberFormat="1" applyFont="1" applyFill="1" applyBorder="1" applyAlignment="1">
      <alignment horizontal="center" vertical="center"/>
    </xf>
    <xf numFmtId="170" fontId="49" fillId="0" borderId="34" xfId="0" applyNumberFormat="1" applyFont="1" applyFill="1" applyBorder="1" applyAlignment="1">
      <alignment horizontal="center" vertical="center"/>
    </xf>
    <xf numFmtId="170" fontId="49" fillId="0" borderId="18" xfId="0" applyNumberFormat="1" applyFont="1" applyFill="1" applyBorder="1" applyAlignment="1">
      <alignment horizontal="center" vertical="center"/>
    </xf>
    <xf numFmtId="3" fontId="49" fillId="0" borderId="19" xfId="0" applyNumberFormat="1" applyFont="1" applyFill="1" applyBorder="1" applyAlignment="1">
      <alignment horizontal="center" vertical="center"/>
    </xf>
    <xf numFmtId="1" fontId="55" fillId="0" borderId="0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 applyProtection="1">
      <alignment horizontal="right" vertical="center"/>
      <protection/>
    </xf>
    <xf numFmtId="1" fontId="1" fillId="0" borderId="35" xfId="0" applyNumberFormat="1" applyFont="1" applyFill="1" applyBorder="1" applyAlignment="1" applyProtection="1">
      <alignment horizontal="right" vertical="center"/>
      <protection/>
    </xf>
    <xf numFmtId="1" fontId="50" fillId="0" borderId="35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Border="1" applyAlignment="1">
      <alignment horizontal="right" vertical="center"/>
    </xf>
    <xf numFmtId="165" fontId="1" fillId="0" borderId="14" xfId="0" applyNumberFormat="1" applyFont="1" applyFill="1" applyBorder="1" applyAlignment="1" applyProtection="1">
      <alignment horizontal="right" vertical="center"/>
      <protection/>
    </xf>
    <xf numFmtId="165" fontId="50" fillId="0" borderId="35" xfId="0" applyNumberFormat="1" applyFont="1" applyFill="1" applyBorder="1" applyAlignment="1" applyProtection="1">
      <alignment horizontal="right" vertical="center"/>
      <protection/>
    </xf>
    <xf numFmtId="170" fontId="1" fillId="0" borderId="22" xfId="0" applyNumberFormat="1" applyFont="1" applyFill="1" applyBorder="1" applyAlignment="1" applyProtection="1">
      <alignment horizontal="right" vertical="center"/>
      <protection/>
    </xf>
    <xf numFmtId="2" fontId="50" fillId="0" borderId="14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 vertical="center"/>
    </xf>
    <xf numFmtId="1" fontId="1" fillId="0" borderId="11" xfId="0" applyNumberFormat="1" applyFont="1" applyFill="1" applyBorder="1" applyAlignment="1" applyProtection="1">
      <alignment horizontal="right" vertical="center"/>
      <protection/>
    </xf>
    <xf numFmtId="1" fontId="1" fillId="0" borderId="36" xfId="0" applyNumberFormat="1" applyFont="1" applyFill="1" applyBorder="1" applyAlignment="1" applyProtection="1">
      <alignment horizontal="right" vertical="center"/>
      <protection/>
    </xf>
    <xf numFmtId="1" fontId="50" fillId="0" borderId="36" xfId="0" applyNumberFormat="1" applyFont="1" applyFill="1" applyBorder="1" applyAlignment="1" applyProtection="1">
      <alignment horizontal="right" vertical="center"/>
      <protection/>
    </xf>
    <xf numFmtId="3" fontId="1" fillId="0" borderId="11" xfId="0" applyNumberFormat="1" applyFont="1" applyBorder="1" applyAlignment="1">
      <alignment horizontal="right" vertical="center"/>
    </xf>
    <xf numFmtId="165" fontId="1" fillId="0" borderId="11" xfId="0" applyNumberFormat="1" applyFont="1" applyFill="1" applyBorder="1" applyAlignment="1" applyProtection="1">
      <alignment horizontal="right" vertical="center"/>
      <protection/>
    </xf>
    <xf numFmtId="165" fontId="50" fillId="0" borderId="36" xfId="0" applyNumberFormat="1" applyFont="1" applyFill="1" applyBorder="1" applyAlignment="1" applyProtection="1">
      <alignment horizontal="right" vertical="center"/>
      <protection/>
    </xf>
    <xf numFmtId="170" fontId="1" fillId="0" borderId="23" xfId="0" applyNumberFormat="1" applyFont="1" applyFill="1" applyBorder="1" applyAlignment="1" applyProtection="1">
      <alignment horizontal="right" vertical="center"/>
      <protection/>
    </xf>
    <xf numFmtId="2" fontId="50" fillId="0" borderId="11" xfId="0" applyNumberFormat="1" applyFont="1" applyFill="1" applyBorder="1" applyAlignment="1">
      <alignment horizontal="right" vertical="center"/>
    </xf>
    <xf numFmtId="1" fontId="1" fillId="0" borderId="24" xfId="0" applyNumberFormat="1" applyFont="1" applyFill="1" applyBorder="1" applyAlignment="1" applyProtection="1">
      <alignment horizontal="right" vertical="center"/>
      <protection/>
    </xf>
    <xf numFmtId="1" fontId="1" fillId="0" borderId="37" xfId="0" applyNumberFormat="1" applyFont="1" applyFill="1" applyBorder="1" applyAlignment="1" applyProtection="1">
      <alignment horizontal="right" vertical="center"/>
      <protection/>
    </xf>
    <xf numFmtId="1" fontId="50" fillId="0" borderId="37" xfId="0" applyNumberFormat="1" applyFont="1" applyFill="1" applyBorder="1" applyAlignment="1" applyProtection="1">
      <alignment horizontal="right" vertical="center"/>
      <protection/>
    </xf>
    <xf numFmtId="3" fontId="1" fillId="0" borderId="24" xfId="0" applyNumberFormat="1" applyFont="1" applyBorder="1" applyAlignment="1">
      <alignment horizontal="right" vertical="center"/>
    </xf>
    <xf numFmtId="165" fontId="1" fillId="0" borderId="24" xfId="0" applyNumberFormat="1" applyFont="1" applyFill="1" applyBorder="1" applyAlignment="1" applyProtection="1">
      <alignment horizontal="right" vertical="center"/>
      <protection/>
    </xf>
    <xf numFmtId="165" fontId="50" fillId="0" borderId="37" xfId="0" applyNumberFormat="1" applyFont="1" applyFill="1" applyBorder="1" applyAlignment="1" applyProtection="1">
      <alignment horizontal="right" vertical="center"/>
      <protection/>
    </xf>
    <xf numFmtId="170" fontId="1" fillId="0" borderId="25" xfId="0" applyNumberFormat="1" applyFont="1" applyFill="1" applyBorder="1" applyAlignment="1" applyProtection="1">
      <alignment horizontal="right" vertical="center"/>
      <protection/>
    </xf>
    <xf numFmtId="2" fontId="50" fillId="0" borderId="24" xfId="0" applyNumberFormat="1" applyFont="1" applyFill="1" applyBorder="1" applyAlignment="1">
      <alignment horizontal="right" vertical="center"/>
    </xf>
    <xf numFmtId="3" fontId="49" fillId="0" borderId="27" xfId="0" applyNumberFormat="1" applyFont="1" applyFill="1" applyBorder="1" applyAlignment="1">
      <alignment horizontal="right" vertical="center"/>
    </xf>
    <xf numFmtId="1" fontId="49" fillId="0" borderId="38" xfId="0" applyNumberFormat="1" applyFont="1" applyFill="1" applyBorder="1" applyAlignment="1">
      <alignment horizontal="right" vertical="center"/>
    </xf>
    <xf numFmtId="1" fontId="49" fillId="0" borderId="26" xfId="0" applyNumberFormat="1" applyFont="1" applyFill="1" applyBorder="1" applyAlignment="1">
      <alignment horizontal="right" vertical="center"/>
    </xf>
    <xf numFmtId="1" fontId="49" fillId="0" borderId="26" xfId="0" applyNumberFormat="1" applyFont="1" applyFill="1" applyBorder="1" applyAlignment="1" applyProtection="1">
      <alignment horizontal="right" vertical="center"/>
      <protection/>
    </xf>
    <xf numFmtId="1" fontId="49" fillId="0" borderId="39" xfId="0" applyNumberFormat="1" applyFont="1" applyFill="1" applyBorder="1" applyAlignment="1" applyProtection="1">
      <alignment horizontal="right" vertical="center"/>
      <protection/>
    </xf>
    <xf numFmtId="1" fontId="50" fillId="0" borderId="39" xfId="0" applyNumberFormat="1" applyFont="1" applyFill="1" applyBorder="1" applyAlignment="1" applyProtection="1">
      <alignment horizontal="right" vertical="center"/>
      <protection/>
    </xf>
    <xf numFmtId="165" fontId="50" fillId="0" borderId="19" xfId="0" applyNumberFormat="1" applyFont="1" applyFill="1" applyBorder="1" applyAlignment="1" applyProtection="1">
      <alignment horizontal="right" vertical="center"/>
      <protection/>
    </xf>
    <xf numFmtId="3" fontId="49" fillId="18" borderId="26" xfId="0" applyNumberFormat="1" applyFont="1" applyFill="1" applyBorder="1" applyAlignment="1">
      <alignment horizontal="right" vertical="center"/>
    </xf>
    <xf numFmtId="164" fontId="49" fillId="0" borderId="26" xfId="0" applyNumberFormat="1" applyFont="1" applyFill="1" applyBorder="1" applyAlignment="1" applyProtection="1">
      <alignment horizontal="right" vertical="center"/>
      <protection/>
    </xf>
    <xf numFmtId="164" fontId="50" fillId="0" borderId="30" xfId="0" applyNumberFormat="1" applyFont="1" applyFill="1" applyBorder="1" applyAlignment="1" applyProtection="1">
      <alignment horizontal="right" vertical="center"/>
      <protection/>
    </xf>
    <xf numFmtId="2" fontId="49" fillId="0" borderId="21" xfId="0" applyNumberFormat="1" applyFont="1" applyFill="1" applyBorder="1" applyAlignment="1" applyProtection="1">
      <alignment horizontal="right" vertical="center"/>
      <protection/>
    </xf>
    <xf numFmtId="170" fontId="49" fillId="0" borderId="26" xfId="0" applyNumberFormat="1" applyFont="1" applyFill="1" applyBorder="1" applyAlignment="1">
      <alignment horizontal="right" vertical="center"/>
    </xf>
    <xf numFmtId="2" fontId="49" fillId="0" borderId="26" xfId="0" applyNumberFormat="1" applyFont="1" applyFill="1" applyBorder="1" applyAlignment="1">
      <alignment horizontal="right" vertical="center"/>
    </xf>
    <xf numFmtId="2" fontId="50" fillId="0" borderId="26" xfId="0" applyNumberFormat="1" applyFont="1" applyFill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3" fontId="49" fillId="0" borderId="31" xfId="0" applyNumberFormat="1" applyFont="1" applyFill="1" applyBorder="1" applyAlignment="1" quotePrefix="1">
      <alignment horizontal="right" vertical="center"/>
    </xf>
    <xf numFmtId="1" fontId="49" fillId="0" borderId="21" xfId="0" applyNumberFormat="1" applyFont="1" applyFill="1" applyBorder="1" applyAlignment="1">
      <alignment horizontal="right" vertical="center"/>
    </xf>
    <xf numFmtId="1" fontId="50" fillId="0" borderId="12" xfId="0" applyNumberFormat="1" applyFont="1" applyFill="1" applyBorder="1" applyAlignment="1" applyProtection="1">
      <alignment horizontal="right" vertical="center"/>
      <protection/>
    </xf>
    <xf numFmtId="3" fontId="49" fillId="18" borderId="12" xfId="0" applyNumberFormat="1" applyFont="1" applyFill="1" applyBorder="1" applyAlignment="1">
      <alignment horizontal="right" vertical="center"/>
    </xf>
    <xf numFmtId="3" fontId="49" fillId="0" borderId="12" xfId="0" applyNumberFormat="1" applyFont="1" applyFill="1" applyBorder="1" applyAlignment="1">
      <alignment horizontal="right" vertical="center"/>
    </xf>
    <xf numFmtId="3" fontId="50" fillId="0" borderId="15" xfId="0" applyNumberFormat="1" applyFont="1" applyFill="1" applyBorder="1" applyAlignment="1">
      <alignment horizontal="right" vertical="center"/>
    </xf>
    <xf numFmtId="170" fontId="49" fillId="0" borderId="21" xfId="0" applyNumberFormat="1" applyFont="1" applyFill="1" applyBorder="1" applyAlignment="1" applyProtection="1">
      <alignment horizontal="right" vertical="center"/>
      <protection/>
    </xf>
    <xf numFmtId="170" fontId="49" fillId="0" borderId="12" xfId="0" applyNumberFormat="1" applyFont="1" applyFill="1" applyBorder="1" applyAlignment="1">
      <alignment horizontal="right" vertical="center"/>
    </xf>
    <xf numFmtId="2" fontId="49" fillId="0" borderId="12" xfId="0" applyNumberFormat="1" applyFont="1" applyFill="1" applyBorder="1" applyAlignment="1">
      <alignment horizontal="right" vertical="center"/>
    </xf>
    <xf numFmtId="2" fontId="50" fillId="0" borderId="12" xfId="0" applyNumberFormat="1" applyFont="1" applyFill="1" applyBorder="1" applyAlignment="1">
      <alignment horizontal="right" vertical="center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1" xfId="0" applyFont="1" applyBorder="1" applyAlignment="1" quotePrefix="1">
      <alignment horizontal="center" vertical="center"/>
    </xf>
    <xf numFmtId="0" fontId="50" fillId="0" borderId="11" xfId="0" applyFont="1" applyBorder="1" applyAlignment="1">
      <alignment horizontal="center" vertical="center"/>
    </xf>
    <xf numFmtId="1" fontId="50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164" fontId="50" fillId="0" borderId="11" xfId="0" applyNumberFormat="1" applyFont="1" applyFill="1" applyBorder="1" applyAlignment="1">
      <alignment horizontal="right" vertical="center"/>
    </xf>
    <xf numFmtId="1" fontId="50" fillId="0" borderId="11" xfId="0" applyNumberFormat="1" applyFont="1" applyFill="1" applyBorder="1" applyAlignment="1">
      <alignment horizontal="right" vertical="center"/>
    </xf>
    <xf numFmtId="170" fontId="50" fillId="0" borderId="11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64" fontId="20" fillId="0" borderId="19" xfId="0" applyNumberFormat="1" applyFont="1" applyFill="1" applyBorder="1" applyAlignment="1">
      <alignment horizontal="right" vertical="center"/>
    </xf>
    <xf numFmtId="1" fontId="20" fillId="0" borderId="13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164" fontId="15" fillId="0" borderId="16" xfId="0" applyNumberFormat="1" applyFont="1" applyFill="1" applyBorder="1" applyAlignment="1">
      <alignment horizontal="right" vertical="center"/>
    </xf>
    <xf numFmtId="164" fontId="15" fillId="0" borderId="17" xfId="0" applyNumberFormat="1" applyFont="1" applyFill="1" applyBorder="1" applyAlignment="1">
      <alignment horizontal="right" vertical="center"/>
    </xf>
    <xf numFmtId="164" fontId="15" fillId="0" borderId="18" xfId="0" applyNumberFormat="1" applyFont="1" applyFill="1" applyBorder="1" applyAlignment="1">
      <alignment horizontal="right" vertical="center"/>
    </xf>
    <xf numFmtId="2" fontId="1" fillId="0" borderId="14" xfId="0" applyNumberFormat="1" applyFont="1" applyBorder="1" applyAlignment="1">
      <alignment horizontal="center" vertical="center"/>
    </xf>
    <xf numFmtId="16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9" fontId="1" fillId="0" borderId="11" xfId="0" applyNumberFormat="1" applyFont="1" applyBorder="1" applyAlignment="1">
      <alignment horizontal="center" vertical="center"/>
    </xf>
    <xf numFmtId="169" fontId="1" fillId="0" borderId="11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 quotePrefix="1">
      <alignment horizontal="center" vertical="center"/>
    </xf>
    <xf numFmtId="169" fontId="49" fillId="0" borderId="0" xfId="0" applyNumberFormat="1" applyFont="1" applyFill="1" applyBorder="1" applyAlignment="1">
      <alignment horizontal="center" vertical="center"/>
    </xf>
    <xf numFmtId="169" fontId="20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/>
    </xf>
    <xf numFmtId="2" fontId="50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50" fillId="0" borderId="0" xfId="0" applyNumberFormat="1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69" fontId="4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5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2" fontId="49" fillId="0" borderId="12" xfId="0" applyNumberFormat="1" applyFont="1" applyBorder="1" applyAlignment="1">
      <alignment horizontal="right" vertical="center"/>
    </xf>
    <xf numFmtId="0" fontId="49" fillId="0" borderId="12" xfId="0" applyNumberFormat="1" applyFont="1" applyFill="1" applyBorder="1" applyAlignment="1">
      <alignment horizontal="center" vertical="center"/>
    </xf>
    <xf numFmtId="196" fontId="1" fillId="0" borderId="14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196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196" fontId="49" fillId="0" borderId="11" xfId="0" applyNumberFormat="1" applyFont="1" applyFill="1" applyBorder="1" applyAlignment="1" applyProtection="1">
      <alignment horizontal="center" vertical="center"/>
      <protection/>
    </xf>
    <xf numFmtId="2" fontId="49" fillId="0" borderId="11" xfId="0" applyNumberFormat="1" applyFont="1" applyFill="1" applyBorder="1" applyAlignment="1" applyProtection="1">
      <alignment horizontal="center" vertical="center"/>
      <protection/>
    </xf>
    <xf numFmtId="169" fontId="49" fillId="0" borderId="11" xfId="0" applyNumberFormat="1" applyFont="1" applyFill="1" applyBorder="1" applyAlignment="1" applyProtection="1">
      <alignment horizontal="center" vertical="center"/>
      <protection/>
    </xf>
    <xf numFmtId="2" fontId="49" fillId="0" borderId="12" xfId="0" applyNumberFormat="1" applyFont="1" applyFill="1" applyBorder="1" applyAlignment="1" applyProtection="1">
      <alignment horizontal="center" vertical="center"/>
      <protection/>
    </xf>
    <xf numFmtId="169" fontId="1" fillId="0" borderId="0" xfId="0" applyNumberFormat="1" applyFont="1" applyFill="1" applyBorder="1" applyAlignment="1">
      <alignment horizontal="center" vertical="center"/>
    </xf>
    <xf numFmtId="169" fontId="55" fillId="0" borderId="0" xfId="0" applyNumberFormat="1" applyFont="1" applyFill="1" applyBorder="1" applyAlignment="1">
      <alignment horizontal="center" vertical="center"/>
    </xf>
    <xf numFmtId="169" fontId="50" fillId="0" borderId="0" xfId="0" applyNumberFormat="1" applyFont="1" applyFill="1" applyBorder="1" applyAlignment="1">
      <alignment horizontal="center" vertical="center"/>
    </xf>
    <xf numFmtId="1" fontId="49" fillId="0" borderId="11" xfId="0" applyNumberFormat="1" applyFont="1" applyFill="1" applyBorder="1" applyAlignment="1">
      <alignment horizontal="right" vertical="center"/>
    </xf>
    <xf numFmtId="165" fontId="27" fillId="24" borderId="0" xfId="0" applyNumberFormat="1" applyFont="1" applyFill="1" applyBorder="1" applyAlignment="1">
      <alignment/>
    </xf>
    <xf numFmtId="0" fontId="49" fillId="0" borderId="0" xfId="59" applyFont="1" applyBorder="1" applyAlignment="1">
      <alignment horizontal="center" vertical="center"/>
      <protection/>
    </xf>
    <xf numFmtId="1" fontId="49" fillId="0" borderId="12" xfId="59" applyNumberFormat="1" applyFont="1" applyFill="1" applyBorder="1" applyAlignment="1">
      <alignment horizontal="center" vertical="center"/>
      <protection/>
    </xf>
    <xf numFmtId="1" fontId="49" fillId="0" borderId="12" xfId="59" applyNumberFormat="1" applyFont="1" applyBorder="1" applyAlignment="1">
      <alignment horizontal="center" vertical="center"/>
      <protection/>
    </xf>
    <xf numFmtId="2" fontId="1" fillId="0" borderId="0" xfId="59" applyNumberFormat="1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168" fontId="1" fillId="0" borderId="11" xfId="59" applyNumberFormat="1" applyFont="1" applyFill="1" applyBorder="1" applyAlignment="1">
      <alignment horizontal="center" vertical="center"/>
      <protection/>
    </xf>
    <xf numFmtId="170" fontId="1" fillId="0" borderId="11" xfId="59" applyNumberFormat="1" applyFont="1" applyFill="1" applyBorder="1" applyAlignment="1">
      <alignment horizontal="center" vertical="center"/>
      <protection/>
    </xf>
    <xf numFmtId="168" fontId="1" fillId="0" borderId="0" xfId="59" applyNumberFormat="1" applyFont="1" applyBorder="1" applyAlignment="1">
      <alignment horizontal="center" vertical="center"/>
      <protection/>
    </xf>
    <xf numFmtId="168" fontId="49" fillId="0" borderId="0" xfId="59" applyNumberFormat="1" applyFont="1" applyFill="1" applyBorder="1" applyAlignment="1">
      <alignment horizontal="center" vertical="center"/>
      <protection/>
    </xf>
    <xf numFmtId="170" fontId="1" fillId="0" borderId="0" xfId="59" applyNumberFormat="1" applyFont="1" applyFill="1" applyBorder="1" applyAlignment="1">
      <alignment horizontal="center" vertical="center"/>
      <protection/>
    </xf>
    <xf numFmtId="2" fontId="1" fillId="0" borderId="0" xfId="59" applyNumberFormat="1" applyFont="1" applyFill="1" applyBorder="1" applyAlignment="1">
      <alignment horizontal="center" vertical="center"/>
      <protection/>
    </xf>
    <xf numFmtId="2" fontId="49" fillId="0" borderId="0" xfId="59" applyNumberFormat="1" applyFont="1" applyFill="1" applyBorder="1" applyAlignment="1">
      <alignment horizontal="center" vertical="center"/>
      <protection/>
    </xf>
    <xf numFmtId="2" fontId="50" fillId="0" borderId="0" xfId="59" applyNumberFormat="1" applyFont="1" applyFill="1" applyBorder="1" applyAlignment="1">
      <alignment horizontal="center" vertical="center"/>
      <protection/>
    </xf>
    <xf numFmtId="0" fontId="50" fillId="0" borderId="0" xfId="59" applyFont="1" applyFill="1" applyBorder="1" applyAlignment="1">
      <alignment horizontal="center" vertical="center"/>
      <protection/>
    </xf>
    <xf numFmtId="1" fontId="1" fillId="0" borderId="0" xfId="59" applyNumberFormat="1" applyFont="1" applyBorder="1" applyAlignment="1">
      <alignment horizontal="center" vertical="center"/>
      <protection/>
    </xf>
    <xf numFmtId="1" fontId="50" fillId="0" borderId="0" xfId="59" applyNumberFormat="1" applyFont="1" applyFill="1" applyBorder="1" applyAlignment="1">
      <alignment horizontal="center" vertical="center"/>
      <protection/>
    </xf>
    <xf numFmtId="0" fontId="49" fillId="0" borderId="0" xfId="59" applyFont="1" applyFill="1" applyBorder="1" applyAlignment="1">
      <alignment horizontal="center" vertical="center"/>
      <protection/>
    </xf>
    <xf numFmtId="168" fontId="1" fillId="0" borderId="0" xfId="59" applyNumberFormat="1" applyFont="1" applyFill="1" applyBorder="1" applyAlignment="1">
      <alignment horizontal="center" vertical="center"/>
      <protection/>
    </xf>
    <xf numFmtId="0" fontId="49" fillId="0" borderId="0" xfId="59" applyNumberFormat="1" applyFont="1" applyBorder="1" applyAlignment="1">
      <alignment horizontal="center" vertical="center"/>
      <protection/>
    </xf>
    <xf numFmtId="170" fontId="1" fillId="0" borderId="11" xfId="0" applyNumberFormat="1" applyFont="1" applyFill="1" applyBorder="1" applyAlignment="1">
      <alignment horizontal="center" vertical="center"/>
    </xf>
    <xf numFmtId="170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49" fillId="0" borderId="0" xfId="58" applyFont="1" applyBorder="1" applyAlignment="1">
      <alignment horizontal="center" vertical="center"/>
      <protection/>
    </xf>
    <xf numFmtId="187" fontId="46" fillId="24" borderId="11" xfId="42" applyNumberFormat="1" applyFont="1" applyFill="1" applyBorder="1" applyAlignment="1">
      <alignment/>
    </xf>
    <xf numFmtId="1" fontId="49" fillId="0" borderId="12" xfId="58" applyNumberFormat="1" applyFont="1" applyBorder="1" applyAlignment="1">
      <alignment horizontal="center" vertical="center"/>
      <protection/>
    </xf>
    <xf numFmtId="0" fontId="49" fillId="0" borderId="12" xfId="58" applyFont="1" applyFill="1" applyBorder="1" applyAlignment="1">
      <alignment horizontal="center" vertical="center"/>
      <protection/>
    </xf>
    <xf numFmtId="1" fontId="49" fillId="0" borderId="12" xfId="58" applyNumberFormat="1" applyFont="1" applyFill="1" applyBorder="1" applyAlignment="1">
      <alignment horizontal="center" vertical="center"/>
      <protection/>
    </xf>
    <xf numFmtId="2" fontId="1" fillId="0" borderId="14" xfId="58" applyNumberFormat="1" applyFont="1" applyFill="1" applyBorder="1" applyAlignment="1">
      <alignment horizontal="center" vertical="center"/>
      <protection/>
    </xf>
    <xf numFmtId="1" fontId="1" fillId="0" borderId="0" xfId="58" applyNumberFormat="1" applyFont="1" applyBorder="1" applyAlignment="1">
      <alignment horizontal="center" vertical="center"/>
      <protection/>
    </xf>
    <xf numFmtId="187" fontId="46" fillId="24" borderId="0" xfId="42" applyNumberFormat="1" applyFont="1" applyFill="1" applyBorder="1" applyAlignment="1">
      <alignment/>
    </xf>
    <xf numFmtId="0" fontId="1" fillId="0" borderId="0" xfId="58" applyFont="1" applyBorder="1" applyAlignment="1">
      <alignment horizontal="center" vertical="center"/>
      <protection/>
    </xf>
    <xf numFmtId="2" fontId="1" fillId="0" borderId="11" xfId="58" applyNumberFormat="1" applyFont="1" applyFill="1" applyBorder="1" applyAlignment="1">
      <alignment horizontal="center" vertical="center"/>
      <protection/>
    </xf>
    <xf numFmtId="2" fontId="49" fillId="0" borderId="12" xfId="58" applyNumberFormat="1" applyFont="1" applyFill="1" applyBorder="1" applyAlignment="1">
      <alignment horizontal="center" vertical="center"/>
      <protection/>
    </xf>
    <xf numFmtId="2" fontId="1" fillId="0" borderId="0" xfId="58" applyNumberFormat="1" applyFont="1" applyFill="1" applyBorder="1" applyAlignment="1">
      <alignment horizontal="center" vertical="center"/>
      <protection/>
    </xf>
    <xf numFmtId="0" fontId="1" fillId="0" borderId="0" xfId="58" applyFont="1" applyFill="1" applyBorder="1" applyAlignment="1">
      <alignment horizontal="center" vertical="center"/>
      <protection/>
    </xf>
    <xf numFmtId="3" fontId="49" fillId="0" borderId="0" xfId="58" applyNumberFormat="1" applyFont="1" applyFill="1" applyBorder="1" applyAlignment="1">
      <alignment horizontal="center" vertical="center"/>
      <protection/>
    </xf>
    <xf numFmtId="2" fontId="50" fillId="0" borderId="0" xfId="58" applyNumberFormat="1" applyFont="1" applyFill="1" applyBorder="1" applyAlignment="1">
      <alignment horizontal="center" vertical="center"/>
      <protection/>
    </xf>
    <xf numFmtId="0" fontId="50" fillId="0" borderId="0" xfId="58" applyFont="1" applyFill="1" applyBorder="1" applyAlignment="1">
      <alignment horizontal="center" vertical="center"/>
      <protection/>
    </xf>
    <xf numFmtId="3" fontId="1" fillId="0" borderId="0" xfId="58" applyNumberFormat="1" applyFont="1" applyFill="1" applyBorder="1" applyAlignment="1">
      <alignment horizontal="center" vertical="center"/>
      <protection/>
    </xf>
    <xf numFmtId="3" fontId="50" fillId="0" borderId="0" xfId="58" applyNumberFormat="1" applyFont="1" applyFill="1" applyBorder="1" applyAlignment="1">
      <alignment horizontal="center" vertical="center"/>
      <protection/>
    </xf>
    <xf numFmtId="2" fontId="49" fillId="0" borderId="0" xfId="58" applyNumberFormat="1" applyFont="1" applyFill="1" applyBorder="1" applyAlignment="1">
      <alignment horizontal="center" vertical="center"/>
      <protection/>
    </xf>
    <xf numFmtId="1" fontId="1" fillId="0" borderId="0" xfId="58" applyNumberFormat="1" applyFont="1" applyFill="1" applyBorder="1" applyAlignment="1">
      <alignment horizontal="center" vertical="center"/>
      <protection/>
    </xf>
    <xf numFmtId="0" fontId="1" fillId="0" borderId="0" xfId="58" applyNumberFormat="1" applyFont="1" applyFill="1" applyBorder="1" applyAlignment="1">
      <alignment horizontal="center" vertical="center"/>
      <protection/>
    </xf>
    <xf numFmtId="10" fontId="1" fillId="0" borderId="0" xfId="58" applyNumberFormat="1" applyFont="1" applyFill="1" applyBorder="1" applyAlignment="1">
      <alignment horizontal="center" vertical="center"/>
      <protection/>
    </xf>
    <xf numFmtId="37" fontId="1" fillId="0" borderId="0" xfId="58" applyNumberFormat="1" applyFont="1" applyFill="1" applyBorder="1" applyAlignment="1" applyProtection="1">
      <alignment horizontal="center" vertical="center"/>
      <protection/>
    </xf>
    <xf numFmtId="1" fontId="50" fillId="0" borderId="12" xfId="0" applyNumberFormat="1" applyFont="1" applyFill="1" applyBorder="1" applyAlignment="1">
      <alignment horizontal="center" vertical="center"/>
    </xf>
    <xf numFmtId="3" fontId="50" fillId="0" borderId="14" xfId="0" applyNumberFormat="1" applyFont="1" applyFill="1" applyBorder="1" applyAlignment="1" applyProtection="1">
      <alignment horizontal="center" vertical="center"/>
      <protection/>
    </xf>
    <xf numFmtId="3" fontId="50" fillId="0" borderId="11" xfId="0" applyNumberFormat="1" applyFont="1" applyFill="1" applyBorder="1" applyAlignment="1" applyProtection="1">
      <alignment horizontal="center" vertical="center"/>
      <protection/>
    </xf>
    <xf numFmtId="3" fontId="50" fillId="0" borderId="1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>
      <alignment horizontal="center" vertical="center"/>
    </xf>
    <xf numFmtId="37" fontId="49" fillId="0" borderId="0" xfId="0" applyNumberFormat="1" applyFont="1" applyFill="1" applyBorder="1" applyAlignment="1" applyProtection="1">
      <alignment horizontal="center" vertical="center"/>
      <protection/>
    </xf>
    <xf numFmtId="3" fontId="15" fillId="0" borderId="14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5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3" fontId="49" fillId="0" borderId="12" xfId="0" applyNumberFormat="1" applyFont="1" applyBorder="1" applyAlignment="1">
      <alignment horizontal="right" vertical="center"/>
    </xf>
    <xf numFmtId="164" fontId="50" fillId="0" borderId="17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1" fontId="50" fillId="24" borderId="0" xfId="0" applyNumberFormat="1" applyFont="1" applyFill="1" applyAlignment="1">
      <alignment horizontal="center" vertical="center"/>
    </xf>
    <xf numFmtId="170" fontId="1" fillId="0" borderId="12" xfId="0" applyNumberFormat="1" applyFont="1" applyFill="1" applyBorder="1" applyAlignment="1">
      <alignment horizontal="right" vertical="center"/>
    </xf>
    <xf numFmtId="2" fontId="20" fillId="0" borderId="14" xfId="0" applyNumberFormat="1" applyFont="1" applyFill="1" applyBorder="1" applyAlignment="1">
      <alignment horizontal="center" vertical="center"/>
    </xf>
    <xf numFmtId="165" fontId="50" fillId="24" borderId="11" xfId="0" applyNumberFormat="1" applyFont="1" applyFill="1" applyBorder="1" applyAlignment="1" applyProtection="1">
      <alignment horizontal="center" vertical="center"/>
      <protection/>
    </xf>
    <xf numFmtId="0" fontId="50" fillId="24" borderId="0" xfId="0" applyFont="1" applyFill="1" applyBorder="1" applyAlignment="1">
      <alignment horizontal="center" vertical="center"/>
    </xf>
    <xf numFmtId="0" fontId="0" fillId="26" borderId="40" xfId="0" applyFont="1" applyFill="1" applyBorder="1" applyAlignment="1">
      <alignment vertical="center"/>
    </xf>
    <xf numFmtId="0" fontId="0" fillId="26" borderId="40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>
      <alignment/>
    </xf>
    <xf numFmtId="168" fontId="2" fillId="19" borderId="0" xfId="0" applyNumberFormat="1" applyFont="1" applyFill="1" applyBorder="1" applyAlignment="1">
      <alignment/>
    </xf>
    <xf numFmtId="168" fontId="2" fillId="24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24" borderId="0" xfId="0" applyFont="1" applyFill="1" applyBorder="1" applyAlignment="1">
      <alignment/>
    </xf>
    <xf numFmtId="0" fontId="45" fillId="19" borderId="0" xfId="0" applyFont="1" applyFill="1" applyBorder="1" applyAlignment="1">
      <alignment horizontal="center"/>
    </xf>
    <xf numFmtId="168" fontId="45" fillId="19" borderId="0" xfId="0" applyNumberFormat="1" applyFont="1" applyFill="1" applyBorder="1" applyAlignment="1">
      <alignment/>
    </xf>
    <xf numFmtId="168" fontId="45" fillId="24" borderId="0" xfId="0" applyNumberFormat="1" applyFont="1" applyFill="1" applyBorder="1" applyAlignment="1">
      <alignment/>
    </xf>
    <xf numFmtId="0" fontId="46" fillId="24" borderId="0" xfId="0" applyFont="1" applyFill="1" applyBorder="1" applyAlignment="1">
      <alignment/>
    </xf>
    <xf numFmtId="0" fontId="46" fillId="0" borderId="41" xfId="0" applyFont="1" applyBorder="1" applyAlignment="1">
      <alignment/>
    </xf>
    <xf numFmtId="0" fontId="46" fillId="24" borderId="41" xfId="0" applyFont="1" applyFill="1" applyBorder="1" applyAlignment="1">
      <alignment/>
    </xf>
    <xf numFmtId="0" fontId="46" fillId="0" borderId="41" xfId="0" applyFont="1" applyBorder="1" applyAlignment="1">
      <alignment horizontal="right"/>
    </xf>
    <xf numFmtId="0" fontId="46" fillId="26" borderId="41" xfId="0" applyFont="1" applyFill="1" applyBorder="1" applyAlignment="1">
      <alignment/>
    </xf>
    <xf numFmtId="0" fontId="46" fillId="19" borderId="41" xfId="0" applyFont="1" applyFill="1" applyBorder="1" applyAlignment="1">
      <alignment/>
    </xf>
    <xf numFmtId="0" fontId="46" fillId="19" borderId="41" xfId="0" applyFont="1" applyFill="1" applyBorder="1" applyAlignment="1">
      <alignment horizontal="center"/>
    </xf>
    <xf numFmtId="168" fontId="46" fillId="19" borderId="41" xfId="0" applyNumberFormat="1" applyFont="1" applyFill="1" applyBorder="1" applyAlignment="1">
      <alignment/>
    </xf>
    <xf numFmtId="168" fontId="46" fillId="24" borderId="41" xfId="0" applyNumberFormat="1" applyFont="1" applyFill="1" applyBorder="1" applyAlignment="1">
      <alignment/>
    </xf>
    <xf numFmtId="0" fontId="46" fillId="0" borderId="41" xfId="0" applyFont="1" applyFill="1" applyBorder="1" applyAlignment="1">
      <alignment/>
    </xf>
    <xf numFmtId="0" fontId="45" fillId="0" borderId="14" xfId="0" applyFont="1" applyBorder="1" applyAlignment="1">
      <alignment wrapText="1"/>
    </xf>
    <xf numFmtId="0" fontId="45" fillId="24" borderId="14" xfId="0" applyFont="1" applyFill="1" applyBorder="1" applyAlignment="1">
      <alignment wrapText="1"/>
    </xf>
    <xf numFmtId="0" fontId="45" fillId="0" borderId="14" xfId="0" applyFont="1" applyFill="1" applyBorder="1" applyAlignment="1">
      <alignment horizontal="right" wrapText="1"/>
    </xf>
    <xf numFmtId="0" fontId="45" fillId="0" borderId="14" xfId="0" applyFont="1" applyFill="1" applyBorder="1" applyAlignment="1">
      <alignment wrapText="1"/>
    </xf>
    <xf numFmtId="0" fontId="45" fillId="26" borderId="14" xfId="0" applyFont="1" applyFill="1" applyBorder="1" applyAlignment="1">
      <alignment wrapText="1"/>
    </xf>
    <xf numFmtId="0" fontId="45" fillId="19" borderId="14" xfId="0" applyFont="1" applyFill="1" applyBorder="1" applyAlignment="1">
      <alignment wrapText="1"/>
    </xf>
    <xf numFmtId="0" fontId="45" fillId="19" borderId="14" xfId="0" applyFont="1" applyFill="1" applyBorder="1" applyAlignment="1">
      <alignment horizontal="center" wrapText="1"/>
    </xf>
    <xf numFmtId="168" fontId="45" fillId="19" borderId="14" xfId="0" applyNumberFormat="1" applyFont="1" applyFill="1" applyBorder="1" applyAlignment="1">
      <alignment wrapText="1"/>
    </xf>
    <xf numFmtId="0" fontId="45" fillId="24" borderId="14" xfId="0" applyFont="1" applyFill="1" applyBorder="1" applyAlignment="1">
      <alignment horizontal="center" wrapText="1"/>
    </xf>
    <xf numFmtId="168" fontId="45" fillId="24" borderId="14" xfId="0" applyNumberFormat="1" applyFont="1" applyFill="1" applyBorder="1" applyAlignment="1">
      <alignment wrapText="1"/>
    </xf>
    <xf numFmtId="0" fontId="45" fillId="19" borderId="14" xfId="0" applyFont="1" applyFill="1" applyBorder="1" applyAlignment="1">
      <alignment horizontal="left" wrapText="1"/>
    </xf>
    <xf numFmtId="0" fontId="45" fillId="24" borderId="14" xfId="0" applyFont="1" applyFill="1" applyBorder="1" applyAlignment="1">
      <alignment horizontal="left" wrapText="1"/>
    </xf>
    <xf numFmtId="0" fontId="45" fillId="24" borderId="14" xfId="0" applyFont="1" applyFill="1" applyBorder="1" applyAlignment="1" applyProtection="1">
      <alignment horizontal="center" vertical="center" wrapText="1"/>
      <protection/>
    </xf>
    <xf numFmtId="10" fontId="45" fillId="24" borderId="14" xfId="0" applyNumberFormat="1" applyFont="1" applyFill="1" applyBorder="1" applyAlignment="1">
      <alignment wrapText="1"/>
    </xf>
    <xf numFmtId="0" fontId="45" fillId="24" borderId="14" xfId="0" applyFont="1" applyFill="1" applyBorder="1" applyAlignment="1">
      <alignment horizontal="center" vertical="center" wrapText="1"/>
    </xf>
    <xf numFmtId="0" fontId="45" fillId="26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0" fillId="0" borderId="11" xfId="0" applyFont="1" applyBorder="1" applyAlignment="1" applyProtection="1">
      <alignment vertical="center"/>
      <protection/>
    </xf>
    <xf numFmtId="0" fontId="45" fillId="0" borderId="11" xfId="0" applyNumberFormat="1" applyFont="1" applyBorder="1" applyAlignment="1">
      <alignment horizontal="center"/>
    </xf>
    <xf numFmtId="164" fontId="45" fillId="24" borderId="11" xfId="0" applyNumberFormat="1" applyFont="1" applyFill="1" applyBorder="1" applyAlignment="1">
      <alignment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2" fontId="0" fillId="0" borderId="11" xfId="0" applyNumberFormat="1" applyFont="1" applyFill="1" applyBorder="1" applyAlignment="1" applyProtection="1">
      <alignment horizontal="center" vertical="center"/>
      <protection/>
    </xf>
    <xf numFmtId="164" fontId="0" fillId="26" borderId="11" xfId="0" applyNumberFormat="1" applyFont="1" applyFill="1" applyBorder="1" applyAlignment="1" applyProtection="1">
      <alignment horizontal="center" vertical="center"/>
      <protection/>
    </xf>
    <xf numFmtId="165" fontId="0" fillId="19" borderId="11" xfId="0" applyNumberFormat="1" applyFont="1" applyFill="1" applyBorder="1" applyAlignment="1" applyProtection="1">
      <alignment horizontal="center" vertical="center"/>
      <protection/>
    </xf>
    <xf numFmtId="3" fontId="45" fillId="19" borderId="11" xfId="0" applyNumberFormat="1" applyFont="1" applyFill="1" applyBorder="1" applyAlignment="1" applyProtection="1">
      <alignment horizontal="center" vertical="center"/>
      <protection/>
    </xf>
    <xf numFmtId="165" fontId="45" fillId="19" borderId="11" xfId="0" applyNumberFormat="1" applyFont="1" applyFill="1" applyBorder="1" applyAlignment="1" applyProtection="1">
      <alignment horizontal="center" vertical="center"/>
      <protection/>
    </xf>
    <xf numFmtId="165" fontId="45" fillId="24" borderId="11" xfId="0" applyNumberFormat="1" applyFont="1" applyFill="1" applyBorder="1" applyAlignment="1" applyProtection="1">
      <alignment horizontal="center" vertical="center"/>
      <protection/>
    </xf>
    <xf numFmtId="165" fontId="0" fillId="0" borderId="11" xfId="0" applyNumberFormat="1" applyFont="1" applyFill="1" applyBorder="1" applyAlignment="1" applyProtection="1">
      <alignment horizontal="center" vertical="center"/>
      <protection/>
    </xf>
    <xf numFmtId="165" fontId="0" fillId="26" borderId="11" xfId="0" applyNumberFormat="1" applyFont="1" applyFill="1" applyBorder="1" applyAlignment="1" applyProtection="1">
      <alignment horizontal="center" vertical="center"/>
      <protection/>
    </xf>
    <xf numFmtId="187" fontId="0" fillId="24" borderId="11" xfId="42" applyNumberFormat="1" applyFont="1" applyFill="1" applyBorder="1" applyAlignment="1" applyProtection="1">
      <alignment horizontal="center" vertical="center"/>
      <protection/>
    </xf>
    <xf numFmtId="3" fontId="0" fillId="24" borderId="11" xfId="0" applyNumberFormat="1" applyFont="1" applyFill="1" applyBorder="1" applyAlignment="1" applyProtection="1">
      <alignment horizontal="center" vertical="center"/>
      <protection/>
    </xf>
    <xf numFmtId="168" fontId="45" fillId="24" borderId="11" xfId="0" applyNumberFormat="1" applyFont="1" applyFill="1" applyBorder="1" applyAlignment="1" applyProtection="1">
      <alignment horizontal="center" vertical="center"/>
      <protection/>
    </xf>
    <xf numFmtId="165" fontId="0" fillId="24" borderId="11" xfId="0" applyNumberFormat="1" applyFont="1" applyFill="1" applyBorder="1" applyAlignment="1" applyProtection="1">
      <alignment horizontal="center" vertical="center"/>
      <protection/>
    </xf>
    <xf numFmtId="168" fontId="0" fillId="24" borderId="11" xfId="0" applyNumberFormat="1" applyFont="1" applyFill="1" applyBorder="1" applyAlignment="1" applyProtection="1">
      <alignment horizontal="center" vertical="center"/>
      <protection/>
    </xf>
    <xf numFmtId="164" fontId="0" fillId="24" borderId="11" xfId="0" applyNumberFormat="1" applyFont="1" applyFill="1" applyBorder="1" applyAlignment="1" applyProtection="1">
      <alignment horizontal="center" vertical="center"/>
      <protection/>
    </xf>
    <xf numFmtId="10" fontId="45" fillId="24" borderId="11" xfId="0" applyNumberFormat="1" applyFont="1" applyFill="1" applyBorder="1" applyAlignment="1" applyProtection="1">
      <alignment horizontal="center" vertical="center"/>
      <protection/>
    </xf>
    <xf numFmtId="164" fontId="45" fillId="24" borderId="11" xfId="0" applyNumberFormat="1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2" fontId="45" fillId="24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24" borderId="11" xfId="0" applyFont="1" applyFill="1" applyBorder="1" applyAlignment="1">
      <alignment/>
    </xf>
    <xf numFmtId="168" fontId="45" fillId="24" borderId="11" xfId="0" applyNumberFormat="1" applyFont="1" applyFill="1" applyBorder="1" applyAlignment="1">
      <alignment/>
    </xf>
    <xf numFmtId="0" fontId="45" fillId="24" borderId="11" xfId="0" applyFont="1" applyFill="1" applyBorder="1" applyAlignment="1">
      <alignment/>
    </xf>
    <xf numFmtId="0" fontId="0" fillId="26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/>
    </xf>
    <xf numFmtId="164" fontId="2" fillId="24" borderId="11" xfId="0" applyNumberFormat="1" applyFont="1" applyFill="1" applyBorder="1" applyAlignment="1">
      <alignment/>
    </xf>
    <xf numFmtId="187" fontId="0" fillId="10" borderId="11" xfId="42" applyNumberFormat="1" applyFont="1" applyFill="1" applyBorder="1" applyAlignment="1" applyProtection="1">
      <alignment horizontal="center" vertical="center"/>
      <protection/>
    </xf>
    <xf numFmtId="3" fontId="0" fillId="10" borderId="11" xfId="0" applyNumberFormat="1" applyFont="1" applyFill="1" applyBorder="1" applyAlignment="1" applyProtection="1">
      <alignment horizontal="center" vertical="center"/>
      <protection/>
    </xf>
    <xf numFmtId="165" fontId="0" fillId="10" borderId="11" xfId="0" applyNumberFormat="1" applyFont="1" applyFill="1" applyBorder="1" applyAlignment="1" applyProtection="1">
      <alignment horizontal="center" vertical="center"/>
      <protection/>
    </xf>
    <xf numFmtId="168" fontId="0" fillId="10" borderId="11" xfId="0" applyNumberFormat="1" applyFont="1" applyFill="1" applyBorder="1" applyAlignment="1" applyProtection="1">
      <alignment horizontal="center" vertical="center"/>
      <protection/>
    </xf>
    <xf numFmtId="0" fontId="37" fillId="0" borderId="11" xfId="0" applyFont="1" applyBorder="1" applyAlignment="1" applyProtection="1">
      <alignment vertical="center"/>
      <protection/>
    </xf>
    <xf numFmtId="168" fontId="2" fillId="24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164" fontId="2" fillId="0" borderId="11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/>
    </xf>
    <xf numFmtId="2" fontId="45" fillId="0" borderId="11" xfId="0" applyNumberFormat="1" applyFont="1" applyFill="1" applyBorder="1" applyAlignment="1" applyProtection="1">
      <alignment horizontal="center" vertical="center"/>
      <protection/>
    </xf>
    <xf numFmtId="164" fontId="2" fillId="26" borderId="11" xfId="0" applyNumberFormat="1" applyFont="1" applyFill="1" applyBorder="1" applyAlignment="1">
      <alignment/>
    </xf>
    <xf numFmtId="164" fontId="2" fillId="19" borderId="11" xfId="0" applyNumberFormat="1" applyFont="1" applyFill="1" applyBorder="1" applyAlignment="1">
      <alignment/>
    </xf>
    <xf numFmtId="3" fontId="2" fillId="19" borderId="11" xfId="0" applyNumberFormat="1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Border="1" applyAlignment="1">
      <alignment/>
    </xf>
    <xf numFmtId="164" fontId="2" fillId="19" borderId="11" xfId="0" applyNumberFormat="1" applyFont="1" applyFill="1" applyBorder="1" applyAlignment="1">
      <alignment horizontal="center"/>
    </xf>
    <xf numFmtId="168" fontId="2" fillId="19" borderId="11" xfId="0" applyNumberFormat="1" applyFont="1" applyFill="1" applyBorder="1" applyAlignment="1" applyProtection="1">
      <alignment horizontal="center" vertical="center"/>
      <protection/>
    </xf>
    <xf numFmtId="3" fontId="37" fillId="24" borderId="11" xfId="0" applyNumberFormat="1" applyFont="1" applyFill="1" applyBorder="1" applyAlignment="1" applyProtection="1">
      <alignment horizontal="center" vertical="center"/>
      <protection/>
    </xf>
    <xf numFmtId="165" fontId="2" fillId="19" borderId="11" xfId="0" applyNumberFormat="1" applyFont="1" applyFill="1" applyBorder="1" applyAlignment="1" applyProtection="1">
      <alignment horizontal="center" vertical="center"/>
      <protection/>
    </xf>
    <xf numFmtId="165" fontId="2" fillId="24" borderId="11" xfId="0" applyNumberFormat="1" applyFont="1" applyFill="1" applyBorder="1" applyAlignment="1">
      <alignment/>
    </xf>
    <xf numFmtId="10" fontId="2" fillId="24" borderId="11" xfId="0" applyNumberFormat="1" applyFont="1" applyFill="1" applyBorder="1" applyAlignment="1" applyProtection="1">
      <alignment horizontal="center" vertical="center"/>
      <protection/>
    </xf>
    <xf numFmtId="169" fontId="2" fillId="24" borderId="11" xfId="0" applyNumberFormat="1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>
      <alignment/>
    </xf>
    <xf numFmtId="0" fontId="2" fillId="26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168" fontId="2" fillId="24" borderId="11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7" fillId="26" borderId="0" xfId="0" applyFont="1" applyFill="1" applyBorder="1" applyAlignment="1">
      <alignment/>
    </xf>
    <xf numFmtId="0" fontId="27" fillId="19" borderId="0" xfId="0" applyFont="1" applyFill="1" applyBorder="1" applyAlignment="1">
      <alignment/>
    </xf>
    <xf numFmtId="0" fontId="46" fillId="19" borderId="0" xfId="0" applyFont="1" applyFill="1" applyBorder="1" applyAlignment="1">
      <alignment horizontal="center"/>
    </xf>
    <xf numFmtId="168" fontId="46" fillId="19" borderId="0" xfId="0" applyNumberFormat="1" applyFont="1" applyFill="1" applyBorder="1" applyAlignment="1">
      <alignment/>
    </xf>
    <xf numFmtId="168" fontId="46" fillId="24" borderId="0" xfId="0" applyNumberFormat="1" applyFont="1" applyFill="1" applyBorder="1" applyAlignment="1">
      <alignment/>
    </xf>
    <xf numFmtId="0" fontId="27" fillId="24" borderId="0" xfId="0" applyFont="1" applyFill="1" applyBorder="1" applyAlignment="1">
      <alignment/>
    </xf>
    <xf numFmtId="3" fontId="46" fillId="24" borderId="0" xfId="0" applyNumberFormat="1" applyFont="1" applyFill="1" applyBorder="1" applyAlignment="1">
      <alignment/>
    </xf>
    <xf numFmtId="164" fontId="27" fillId="24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24" borderId="0" xfId="0" applyFont="1" applyFill="1" applyBorder="1" applyAlignment="1">
      <alignment/>
    </xf>
    <xf numFmtId="0" fontId="48" fillId="24" borderId="0" xfId="0" applyFont="1" applyFill="1" applyBorder="1" applyAlignment="1">
      <alignment/>
    </xf>
    <xf numFmtId="168" fontId="45" fillId="10" borderId="0" xfId="0" applyNumberFormat="1" applyFont="1" applyFill="1" applyBorder="1" applyAlignment="1">
      <alignment/>
    </xf>
    <xf numFmtId="165" fontId="0" fillId="24" borderId="14" xfId="0" applyNumberFormat="1" applyFont="1" applyFill="1" applyBorder="1" applyAlignment="1" applyProtection="1">
      <alignment horizontal="center" vertical="center"/>
      <protection/>
    </xf>
    <xf numFmtId="165" fontId="0" fillId="24" borderId="12" xfId="0" applyNumberFormat="1" applyFont="1" applyFill="1" applyBorder="1" applyAlignment="1" applyProtection="1">
      <alignment horizontal="center" vertical="center"/>
      <protection/>
    </xf>
    <xf numFmtId="187" fontId="0" fillId="24" borderId="14" xfId="42" applyNumberFormat="1" applyFont="1" applyFill="1" applyBorder="1" applyAlignment="1" applyProtection="1">
      <alignment vertical="center"/>
      <protection/>
    </xf>
    <xf numFmtId="187" fontId="0" fillId="19" borderId="14" xfId="42" applyNumberFormat="1" applyFont="1" applyFill="1" applyBorder="1" applyAlignment="1" applyProtection="1">
      <alignment vertical="center"/>
      <protection/>
    </xf>
    <xf numFmtId="2" fontId="2" fillId="10" borderId="11" xfId="0" applyNumberFormat="1" applyFont="1" applyFill="1" applyBorder="1" applyAlignment="1">
      <alignment/>
    </xf>
    <xf numFmtId="0" fontId="45" fillId="10" borderId="11" xfId="0" applyFont="1" applyFill="1" applyBorder="1" applyAlignment="1">
      <alignment/>
    </xf>
    <xf numFmtId="3" fontId="0" fillId="19" borderId="11" xfId="0" applyNumberFormat="1" applyFont="1" applyFill="1" applyBorder="1" applyAlignment="1" applyProtection="1">
      <alignment horizontal="center" vertical="center"/>
      <protection/>
    </xf>
    <xf numFmtId="168" fontId="0" fillId="19" borderId="11" xfId="0" applyNumberFormat="1" applyFont="1" applyFill="1" applyBorder="1" applyAlignment="1" applyProtection="1">
      <alignment horizontal="center" vertical="center"/>
      <protection/>
    </xf>
    <xf numFmtId="187" fontId="21" fillId="24" borderId="11" xfId="42" applyNumberFormat="1" applyFont="1" applyFill="1" applyBorder="1" applyAlignment="1">
      <alignment/>
    </xf>
    <xf numFmtId="187" fontId="2" fillId="24" borderId="37" xfId="4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41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2" fontId="0" fillId="0" borderId="11" xfId="0" applyNumberFormat="1" applyFont="1" applyFill="1" applyBorder="1" applyAlignment="1" applyProtection="1">
      <alignment horizontal="right" vertical="center" indent="1"/>
      <protection/>
    </xf>
    <xf numFmtId="170" fontId="0" fillId="0" borderId="11" xfId="0" applyNumberFormat="1" applyFont="1" applyFill="1" applyBorder="1" applyAlignment="1" applyProtection="1">
      <alignment horizontal="right" vertical="center" indent="1"/>
      <protection/>
    </xf>
    <xf numFmtId="0" fontId="36" fillId="24" borderId="0" xfId="0" applyFont="1" applyFill="1" applyBorder="1" applyAlignment="1">
      <alignment/>
    </xf>
    <xf numFmtId="0" fontId="45" fillId="24" borderId="0" xfId="0" applyFont="1" applyFill="1" applyBorder="1" applyAlignment="1">
      <alignment wrapText="1"/>
    </xf>
    <xf numFmtId="0" fontId="45" fillId="24" borderId="0" xfId="0" applyFont="1" applyFill="1" applyBorder="1" applyAlignment="1">
      <alignment horizontal="center" wrapText="1"/>
    </xf>
    <xf numFmtId="3" fontId="0" fillId="24" borderId="0" xfId="0" applyNumberFormat="1" applyFont="1" applyFill="1" applyBorder="1" applyAlignment="1" applyProtection="1">
      <alignment horizontal="center" vertical="center"/>
      <protection/>
    </xf>
    <xf numFmtId="3" fontId="36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>
      <alignment horizontal="center"/>
    </xf>
    <xf numFmtId="0" fontId="36" fillId="24" borderId="0" xfId="0" applyFont="1" applyFill="1" applyBorder="1" applyAlignment="1" applyProtection="1">
      <alignment horizontal="center" vertical="center"/>
      <protection/>
    </xf>
    <xf numFmtId="164" fontId="36" fillId="24" borderId="11" xfId="0" applyNumberFormat="1" applyFont="1" applyFill="1" applyBorder="1" applyAlignment="1">
      <alignment/>
    </xf>
    <xf numFmtId="187" fontId="45" fillId="24" borderId="14" xfId="42" applyNumberFormat="1" applyFont="1" applyFill="1" applyBorder="1" applyAlignment="1" applyProtection="1">
      <alignment vertical="center"/>
      <protection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0" fontId="21" fillId="10" borderId="0" xfId="0" applyFont="1" applyFill="1" applyBorder="1" applyAlignment="1" applyProtection="1">
      <alignment vertical="center"/>
      <protection/>
    </xf>
    <xf numFmtId="0" fontId="21" fillId="1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right" vertical="center" indent="4"/>
      <protection/>
    </xf>
    <xf numFmtId="3" fontId="36" fillId="0" borderId="0" xfId="0" applyNumberFormat="1" applyFont="1" applyFill="1" applyBorder="1" applyAlignment="1" applyProtection="1">
      <alignment horizontal="center" vertical="center"/>
      <protection/>
    </xf>
    <xf numFmtId="3" fontId="36" fillId="0" borderId="0" xfId="0" applyNumberFormat="1" applyFont="1" applyFill="1" applyBorder="1" applyAlignment="1">
      <alignment horizontal="right" indent="4"/>
    </xf>
    <xf numFmtId="3" fontId="36" fillId="0" borderId="0" xfId="0" applyNumberFormat="1" applyFont="1" applyFill="1" applyBorder="1" applyAlignment="1">
      <alignment/>
    </xf>
    <xf numFmtId="3" fontId="36" fillId="0" borderId="0" xfId="42" applyNumberFormat="1" applyFont="1" applyFill="1" applyBorder="1" applyAlignment="1">
      <alignment horizontal="right" indent="4"/>
    </xf>
    <xf numFmtId="3" fontId="4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42" applyNumberFormat="1" applyFont="1" applyFill="1" applyBorder="1" applyAlignment="1" applyProtection="1">
      <alignment horizontal="right" vertical="center" indent="4"/>
      <protection/>
    </xf>
    <xf numFmtId="168" fontId="2" fillId="24" borderId="11" xfId="62" applyNumberFormat="1" applyFont="1" applyFill="1" applyBorder="1" applyAlignment="1">
      <alignment/>
    </xf>
    <xf numFmtId="203" fontId="2" fillId="0" borderId="11" xfId="0" applyNumberFormat="1" applyFont="1" applyBorder="1" applyAlignment="1">
      <alignment/>
    </xf>
    <xf numFmtId="2" fontId="45" fillId="0" borderId="11" xfId="0" applyNumberFormat="1" applyFont="1" applyFill="1" applyBorder="1" applyAlignment="1" applyProtection="1">
      <alignment horizontal="right" vertical="center" indent="1"/>
      <protection/>
    </xf>
    <xf numFmtId="4" fontId="0" fillId="0" borderId="0" xfId="0" applyNumberFormat="1" applyFill="1" applyAlignment="1">
      <alignment/>
    </xf>
    <xf numFmtId="2" fontId="0" fillId="18" borderId="0" xfId="0" applyNumberFormat="1" applyFill="1" applyAlignment="1">
      <alignment horizontal="center"/>
    </xf>
    <xf numFmtId="2" fontId="0" fillId="17" borderId="0" xfId="0" applyNumberFormat="1" applyFill="1" applyAlignment="1">
      <alignment horizontal="center"/>
    </xf>
    <xf numFmtId="2" fontId="0" fillId="15" borderId="0" xfId="0" applyNumberFormat="1" applyFill="1" applyAlignment="1">
      <alignment horizontal="center"/>
    </xf>
    <xf numFmtId="4" fontId="0" fillId="15" borderId="0" xfId="0" applyNumberFormat="1" applyFill="1" applyAlignment="1">
      <alignment/>
    </xf>
    <xf numFmtId="2" fontId="12" fillId="0" borderId="0" xfId="0" applyNumberFormat="1" applyFont="1" applyBorder="1" applyAlignment="1">
      <alignment/>
    </xf>
    <xf numFmtId="0" fontId="15" fillId="10" borderId="0" xfId="0" applyFont="1" applyFill="1" applyBorder="1" applyAlignment="1">
      <alignment horizontal="left" vertical="center"/>
    </xf>
    <xf numFmtId="1" fontId="15" fillId="10" borderId="0" xfId="0" applyNumberFormat="1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170" fontId="20" fillId="10" borderId="0" xfId="0" applyNumberFormat="1" applyFont="1" applyFill="1" applyBorder="1" applyAlignment="1">
      <alignment horizontal="center" vertical="center"/>
    </xf>
    <xf numFmtId="170" fontId="15" fillId="10" borderId="0" xfId="0" applyNumberFormat="1" applyFont="1" applyFill="1" applyBorder="1" applyAlignment="1">
      <alignment horizontal="center" vertical="center"/>
    </xf>
    <xf numFmtId="2" fontId="15" fillId="10" borderId="0" xfId="0" applyNumberFormat="1" applyFont="1" applyFill="1" applyBorder="1" applyAlignment="1">
      <alignment horizontal="center" vertical="center"/>
    </xf>
    <xf numFmtId="2" fontId="20" fillId="10" borderId="0" xfId="0" applyNumberFormat="1" applyFont="1" applyFill="1" applyBorder="1" applyAlignment="1">
      <alignment horizontal="center" vertical="center"/>
    </xf>
    <xf numFmtId="169" fontId="46" fillId="24" borderId="41" xfId="0" applyNumberFormat="1" applyFont="1" applyFill="1" applyBorder="1" applyAlignment="1">
      <alignment/>
    </xf>
    <xf numFmtId="169" fontId="2" fillId="24" borderId="14" xfId="0" applyNumberFormat="1" applyFont="1" applyFill="1" applyBorder="1" applyAlignment="1">
      <alignment wrapText="1"/>
    </xf>
    <xf numFmtId="2" fontId="2" fillId="24" borderId="11" xfId="0" applyNumberFormat="1" applyFont="1" applyFill="1" applyBorder="1" applyAlignment="1">
      <alignment/>
    </xf>
    <xf numFmtId="169" fontId="36" fillId="24" borderId="0" xfId="0" applyNumberFormat="1" applyFont="1" applyFill="1" applyBorder="1" applyAlignment="1">
      <alignment/>
    </xf>
    <xf numFmtId="0" fontId="36" fillId="10" borderId="11" xfId="0" applyFont="1" applyFill="1" applyBorder="1" applyAlignment="1">
      <alignment/>
    </xf>
    <xf numFmtId="0" fontId="36" fillId="24" borderId="41" xfId="0" applyFont="1" applyFill="1" applyBorder="1" applyAlignment="1">
      <alignment/>
    </xf>
    <xf numFmtId="0" fontId="36" fillId="24" borderId="14" xfId="0" applyFont="1" applyFill="1" applyBorder="1" applyAlignment="1">
      <alignment wrapText="1"/>
    </xf>
    <xf numFmtId="0" fontId="36" fillId="24" borderId="11" xfId="0" applyFont="1" applyFill="1" applyBorder="1" applyAlignment="1">
      <alignment/>
    </xf>
    <xf numFmtId="169" fontId="36" fillId="24" borderId="0" xfId="0" applyNumberFormat="1" applyFont="1" applyFill="1" applyBorder="1" applyAlignment="1">
      <alignment wrapText="1"/>
    </xf>
    <xf numFmtId="2" fontId="21" fillId="24" borderId="0" xfId="0" applyNumberFormat="1" applyFont="1" applyFill="1" applyBorder="1" applyAlignment="1">
      <alignment horizontal="center"/>
    </xf>
    <xf numFmtId="1" fontId="21" fillId="24" borderId="0" xfId="0" applyNumberFormat="1" applyFont="1" applyFill="1" applyBorder="1" applyAlignment="1">
      <alignment horizontal="center"/>
    </xf>
    <xf numFmtId="2" fontId="36" fillId="24" borderId="0" xfId="0" applyNumberFormat="1" applyFont="1" applyFill="1" applyBorder="1" applyAlignment="1">
      <alignment horizontal="center"/>
    </xf>
    <xf numFmtId="1" fontId="36" fillId="24" borderId="0" xfId="0" applyNumberFormat="1" applyFont="1" applyFill="1" applyBorder="1" applyAlignment="1">
      <alignment horizontal="center"/>
    </xf>
    <xf numFmtId="1" fontId="45" fillId="24" borderId="0" xfId="0" applyNumberFormat="1" applyFont="1" applyFill="1" applyBorder="1" applyAlignment="1">
      <alignment horizontal="center"/>
    </xf>
    <xf numFmtId="1" fontId="45" fillId="24" borderId="0" xfId="0" applyNumberFormat="1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2" fillId="24" borderId="0" xfId="0" applyFont="1" applyFill="1" applyBorder="1" applyAlignment="1">
      <alignment wrapText="1"/>
    </xf>
    <xf numFmtId="0" fontId="36" fillId="24" borderId="0" xfId="0" applyFont="1" applyFill="1" applyBorder="1" applyAlignment="1">
      <alignment wrapText="1"/>
    </xf>
    <xf numFmtId="1" fontId="2" fillId="24" borderId="0" xfId="0" applyNumberFormat="1" applyFont="1" applyFill="1" applyBorder="1" applyAlignment="1">
      <alignment horizontal="center"/>
    </xf>
    <xf numFmtId="1" fontId="2" fillId="24" borderId="0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36" fillId="0" borderId="41" xfId="0" applyFont="1" applyBorder="1" applyAlignment="1">
      <alignment/>
    </xf>
    <xf numFmtId="0" fontId="36" fillId="0" borderId="14" xfId="0" applyFont="1" applyBorder="1" applyAlignment="1">
      <alignment wrapText="1"/>
    </xf>
    <xf numFmtId="0" fontId="36" fillId="0" borderId="11" xfId="0" applyFont="1" applyBorder="1" applyAlignment="1">
      <alignment/>
    </xf>
    <xf numFmtId="0" fontId="36" fillId="3" borderId="11" xfId="0" applyFont="1" applyFill="1" applyBorder="1" applyAlignment="1">
      <alignment/>
    </xf>
    <xf numFmtId="0" fontId="36" fillId="17" borderId="11" xfId="0" applyFont="1" applyFill="1" applyBorder="1" applyAlignment="1">
      <alignment/>
    </xf>
    <xf numFmtId="0" fontId="36" fillId="25" borderId="11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vertical="center"/>
      <protection/>
    </xf>
    <xf numFmtId="1" fontId="0" fillId="0" borderId="0" xfId="0" applyNumberFormat="1" applyFont="1" applyBorder="1" applyAlignment="1">
      <alignment/>
    </xf>
    <xf numFmtId="164" fontId="37" fillId="10" borderId="11" xfId="0" applyNumberFormat="1" applyFont="1" applyFill="1" applyBorder="1" applyAlignment="1" applyProtection="1">
      <alignment horizontal="center" vertical="center"/>
      <protection/>
    </xf>
    <xf numFmtId="168" fontId="2" fillId="10" borderId="11" xfId="0" applyNumberFormat="1" applyFont="1" applyFill="1" applyBorder="1" applyAlignment="1" applyProtection="1">
      <alignment horizontal="center" vertical="center"/>
      <protection/>
    </xf>
    <xf numFmtId="164" fontId="2" fillId="10" borderId="11" xfId="0" applyNumberFormat="1" applyFont="1" applyFill="1" applyBorder="1" applyAlignment="1" applyProtection="1">
      <alignment horizontal="center" vertical="center"/>
      <protection/>
    </xf>
    <xf numFmtId="0" fontId="50" fillId="0" borderId="12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1" fontId="49" fillId="0" borderId="11" xfId="0" applyNumberFormat="1" applyFont="1" applyFill="1" applyBorder="1" applyAlignment="1">
      <alignment horizontal="center" vertical="center"/>
    </xf>
    <xf numFmtId="3" fontId="50" fillId="0" borderId="11" xfId="0" applyNumberFormat="1" applyFont="1" applyFill="1" applyBorder="1" applyAlignment="1">
      <alignment horizontal="center" vertical="center"/>
    </xf>
    <xf numFmtId="3" fontId="49" fillId="0" borderId="11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left" vertical="center"/>
    </xf>
    <xf numFmtId="37" fontId="1" fillId="0" borderId="11" xfId="0" applyNumberFormat="1" applyFont="1" applyFill="1" applyBorder="1" applyAlignment="1" applyProtection="1">
      <alignment horizontal="center" vertical="center"/>
      <protection/>
    </xf>
    <xf numFmtId="164" fontId="55" fillId="0" borderId="11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49" fillId="0" borderId="14" xfId="0" applyNumberFormat="1" applyFont="1" applyBorder="1" applyAlignment="1">
      <alignment horizontal="center" vertical="center"/>
    </xf>
    <xf numFmtId="164" fontId="50" fillId="0" borderId="14" xfId="0" applyNumberFormat="1" applyFont="1" applyFill="1" applyBorder="1" applyAlignment="1">
      <alignment horizontal="right" vertical="center"/>
    </xf>
    <xf numFmtId="0" fontId="49" fillId="0" borderId="12" xfId="0" applyNumberFormat="1" applyFont="1" applyBorder="1" applyAlignment="1">
      <alignment horizontal="center" vertical="center"/>
    </xf>
    <xf numFmtId="0" fontId="49" fillId="0" borderId="12" xfId="0" applyNumberFormat="1" applyFont="1" applyBorder="1" applyAlignment="1" quotePrefix="1">
      <alignment horizontal="center" vertical="center"/>
    </xf>
    <xf numFmtId="3" fontId="49" fillId="0" borderId="14" xfId="0" applyNumberFormat="1" applyFont="1" applyBorder="1" applyAlignment="1">
      <alignment horizontal="right" vertical="center"/>
    </xf>
    <xf numFmtId="3" fontId="49" fillId="0" borderId="14" xfId="0" applyNumberFormat="1" applyFont="1" applyFill="1" applyBorder="1" applyAlignment="1">
      <alignment horizontal="right" vertical="center"/>
    </xf>
    <xf numFmtId="3" fontId="50" fillId="0" borderId="14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right" vertical="center"/>
    </xf>
    <xf numFmtId="3" fontId="15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164" fontId="50" fillId="0" borderId="12" xfId="0" applyNumberFormat="1" applyFont="1" applyFill="1" applyBorder="1" applyAlignment="1">
      <alignment horizontal="right" vertical="center"/>
    </xf>
    <xf numFmtId="3" fontId="50" fillId="0" borderId="12" xfId="0" applyNumberFormat="1" applyFont="1" applyFill="1" applyBorder="1" applyAlignment="1" applyProtection="1">
      <alignment horizontal="center" vertical="center"/>
      <protection/>
    </xf>
    <xf numFmtId="0" fontId="49" fillId="0" borderId="14" xfId="0" applyFont="1" applyFill="1" applyBorder="1" applyAlignment="1">
      <alignment horizontal="center" vertical="center"/>
    </xf>
    <xf numFmtId="5" fontId="49" fillId="0" borderId="14" xfId="0" applyNumberFormat="1" applyFont="1" applyFill="1" applyBorder="1" applyAlignment="1" quotePrefix="1">
      <alignment horizontal="center" vertical="center"/>
    </xf>
    <xf numFmtId="3" fontId="49" fillId="0" borderId="14" xfId="0" applyNumberFormat="1" applyFont="1" applyFill="1" applyBorder="1" applyAlignment="1">
      <alignment horizontal="center" vertical="center"/>
    </xf>
    <xf numFmtId="3" fontId="49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1" fontId="50" fillId="0" borderId="12" xfId="0" applyNumberFormat="1" applyFont="1" applyFill="1" applyBorder="1" applyAlignment="1">
      <alignment horizontal="right" vertical="center"/>
    </xf>
    <xf numFmtId="187" fontId="50" fillId="0" borderId="12" xfId="42" applyNumberFormat="1" applyFont="1" applyFill="1" applyBorder="1" applyAlignment="1">
      <alignment horizontal="right" vertical="center"/>
    </xf>
    <xf numFmtId="164" fontId="5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87" fontId="50" fillId="0" borderId="11" xfId="42" applyNumberFormat="1" applyFont="1" applyFill="1" applyBorder="1" applyAlignment="1">
      <alignment horizontal="right" vertical="center"/>
    </xf>
    <xf numFmtId="0" fontId="49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1" fontId="50" fillId="0" borderId="14" xfId="0" applyNumberFormat="1" applyFont="1" applyFill="1" applyBorder="1" applyAlignment="1">
      <alignment horizontal="right" vertical="center"/>
    </xf>
    <xf numFmtId="0" fontId="50" fillId="0" borderId="1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right" vertical="center"/>
    </xf>
    <xf numFmtId="2" fontId="49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center" vertical="center"/>
    </xf>
    <xf numFmtId="170" fontId="49" fillId="0" borderId="12" xfId="0" applyNumberFormat="1" applyFont="1" applyBorder="1" applyAlignment="1">
      <alignment horizontal="right" vertical="center"/>
    </xf>
    <xf numFmtId="170" fontId="50" fillId="0" borderId="12" xfId="0" applyNumberFormat="1" applyFont="1" applyFill="1" applyBorder="1" applyAlignment="1">
      <alignment horizontal="right" vertical="center"/>
    </xf>
    <xf numFmtId="187" fontId="50" fillId="0" borderId="14" xfId="42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" fontId="55" fillId="0" borderId="11" xfId="0" applyNumberFormat="1" applyFont="1" applyFill="1" applyBorder="1" applyAlignment="1">
      <alignment horizontal="center" vertical="center"/>
    </xf>
    <xf numFmtId="165" fontId="50" fillId="0" borderId="14" xfId="0" applyNumberFormat="1" applyFont="1" applyFill="1" applyBorder="1" applyAlignment="1" applyProtection="1">
      <alignment horizontal="center" vertical="center"/>
      <protection/>
    </xf>
    <xf numFmtId="165" fontId="50" fillId="0" borderId="11" xfId="0" applyNumberFormat="1" applyFont="1" applyFill="1" applyBorder="1" applyAlignment="1" applyProtection="1">
      <alignment horizontal="center" vertical="center"/>
      <protection/>
    </xf>
    <xf numFmtId="165" fontId="50" fillId="0" borderId="12" xfId="0" applyNumberFormat="1" applyFont="1" applyFill="1" applyBorder="1" applyAlignment="1" applyProtection="1">
      <alignment horizontal="center" vertical="center"/>
      <protection/>
    </xf>
    <xf numFmtId="187" fontId="50" fillId="0" borderId="14" xfId="42" applyNumberFormat="1" applyFont="1" applyFill="1" applyBorder="1" applyAlignment="1" applyProtection="1">
      <alignment vertical="center"/>
      <protection/>
    </xf>
    <xf numFmtId="14" fontId="49" fillId="0" borderId="11" xfId="0" applyNumberFormat="1" applyFont="1" applyFill="1" applyBorder="1" applyAlignment="1" quotePrefix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3" fontId="49" fillId="0" borderId="11" xfId="0" applyNumberFormat="1" applyFont="1" applyFill="1" applyBorder="1" applyAlignment="1">
      <alignment horizontal="left" vertical="center"/>
    </xf>
    <xf numFmtId="1" fontId="15" fillId="0" borderId="11" xfId="0" applyNumberFormat="1" applyFont="1" applyFill="1" applyBorder="1" applyAlignment="1">
      <alignment horizontal="right" vertical="center"/>
    </xf>
    <xf numFmtId="164" fontId="15" fillId="0" borderId="11" xfId="0" applyNumberFormat="1" applyFont="1" applyFill="1" applyBorder="1" applyAlignment="1">
      <alignment horizontal="right" vertical="center"/>
    </xf>
    <xf numFmtId="165" fontId="15" fillId="0" borderId="11" xfId="0" applyNumberFormat="1" applyFont="1" applyFill="1" applyBorder="1" applyAlignment="1">
      <alignment horizontal="right" vertical="center"/>
    </xf>
    <xf numFmtId="3" fontId="50" fillId="0" borderId="11" xfId="0" applyNumberFormat="1" applyFont="1" applyFill="1" applyBorder="1" applyAlignment="1">
      <alignment horizontal="right" vertical="center"/>
    </xf>
    <xf numFmtId="1" fontId="1" fillId="0" borderId="11" xfId="0" applyNumberFormat="1" applyFont="1" applyBorder="1" applyAlignment="1">
      <alignment horizontal="center" vertical="center"/>
    </xf>
    <xf numFmtId="1" fontId="50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center" vertical="center"/>
    </xf>
    <xf numFmtId="1" fontId="49" fillId="0" borderId="14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1" fontId="50" fillId="0" borderId="14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170" fontId="49" fillId="0" borderId="14" xfId="0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3" fontId="49" fillId="0" borderId="12" xfId="0" applyNumberFormat="1" applyFont="1" applyFill="1" applyBorder="1" applyAlignment="1">
      <alignment horizontal="left" vertical="center"/>
    </xf>
    <xf numFmtId="1" fontId="20" fillId="0" borderId="14" xfId="0" applyNumberFormat="1" applyFont="1" applyFill="1" applyBorder="1" applyAlignment="1">
      <alignment horizontal="right" vertical="center"/>
    </xf>
    <xf numFmtId="187" fontId="49" fillId="0" borderId="14" xfId="42" applyNumberFormat="1" applyFont="1" applyFill="1" applyBorder="1" applyAlignment="1">
      <alignment horizontal="center" vertical="center"/>
    </xf>
    <xf numFmtId="164" fontId="20" fillId="0" borderId="14" xfId="0" applyNumberFormat="1" applyFont="1" applyFill="1" applyBorder="1" applyAlignment="1">
      <alignment horizontal="right" vertical="center"/>
    </xf>
    <xf numFmtId="2" fontId="49" fillId="0" borderId="14" xfId="0" applyNumberFormat="1" applyFont="1" applyFill="1" applyBorder="1" applyAlignment="1">
      <alignment horizontal="right" vertical="center"/>
    </xf>
    <xf numFmtId="170" fontId="49" fillId="0" borderId="14" xfId="0" applyNumberFormat="1" applyFont="1" applyFill="1" applyBorder="1" applyAlignment="1">
      <alignment horizontal="right" vertical="center"/>
    </xf>
    <xf numFmtId="3" fontId="20" fillId="0" borderId="14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right" vertical="center"/>
    </xf>
    <xf numFmtId="164" fontId="15" fillId="0" borderId="12" xfId="0" applyNumberFormat="1" applyFont="1" applyFill="1" applyBorder="1" applyAlignment="1">
      <alignment horizontal="right" vertical="center"/>
    </xf>
    <xf numFmtId="165" fontId="15" fillId="0" borderId="12" xfId="0" applyNumberFormat="1" applyFont="1" applyFill="1" applyBorder="1" applyAlignment="1">
      <alignment horizontal="right" vertical="center"/>
    </xf>
    <xf numFmtId="2" fontId="15" fillId="0" borderId="12" xfId="0" applyNumberFormat="1" applyFont="1" applyFill="1" applyBorder="1" applyAlignment="1">
      <alignment horizontal="center" vertical="center"/>
    </xf>
    <xf numFmtId="3" fontId="49" fillId="0" borderId="14" xfId="0" applyNumberFormat="1" applyFont="1" applyFill="1" applyBorder="1" applyAlignment="1" quotePrefix="1">
      <alignment horizontal="center" vertical="center"/>
    </xf>
    <xf numFmtId="1" fontId="49" fillId="0" borderId="14" xfId="0" applyNumberFormat="1" applyFont="1" applyFill="1" applyBorder="1" applyAlignment="1" applyProtection="1">
      <alignment horizontal="right" vertical="center"/>
      <protection/>
    </xf>
    <xf numFmtId="1" fontId="20" fillId="0" borderId="14" xfId="0" applyNumberFormat="1" applyFont="1" applyFill="1" applyBorder="1" applyAlignment="1" applyProtection="1">
      <alignment horizontal="right" vertical="center"/>
      <protection/>
    </xf>
    <xf numFmtId="187" fontId="20" fillId="0" borderId="14" xfId="42" applyNumberFormat="1" applyFont="1" applyFill="1" applyBorder="1" applyAlignment="1">
      <alignment horizontal="right" vertical="center"/>
    </xf>
    <xf numFmtId="3" fontId="20" fillId="0" borderId="14" xfId="0" applyNumberFormat="1" applyFont="1" applyFill="1" applyBorder="1" applyAlignment="1">
      <alignment horizontal="right" vertical="center"/>
    </xf>
    <xf numFmtId="3" fontId="50" fillId="0" borderId="14" xfId="0" applyNumberFormat="1" applyFont="1" applyFill="1" applyBorder="1" applyAlignment="1">
      <alignment horizontal="right" vertical="center"/>
    </xf>
    <xf numFmtId="3" fontId="49" fillId="0" borderId="12" xfId="0" applyNumberFormat="1" applyFont="1" applyFill="1" applyBorder="1" applyAlignment="1" quotePrefix="1">
      <alignment horizontal="center" vertical="center"/>
    </xf>
    <xf numFmtId="1" fontId="20" fillId="0" borderId="12" xfId="0" applyNumberFormat="1" applyFont="1" applyFill="1" applyBorder="1" applyAlignment="1" applyProtection="1">
      <alignment horizontal="right" vertical="center"/>
      <protection/>
    </xf>
    <xf numFmtId="187" fontId="20" fillId="0" borderId="12" xfId="42" applyNumberFormat="1" applyFont="1" applyFill="1" applyBorder="1" applyAlignment="1">
      <alignment horizontal="right" vertical="center"/>
    </xf>
    <xf numFmtId="3" fontId="20" fillId="0" borderId="12" xfId="0" applyNumberFormat="1" applyFont="1" applyFill="1" applyBorder="1" applyAlignment="1">
      <alignment horizontal="right" vertical="center"/>
    </xf>
    <xf numFmtId="3" fontId="50" fillId="0" borderId="12" xfId="0" applyNumberFormat="1" applyFont="1" applyFill="1" applyBorder="1" applyAlignment="1">
      <alignment horizontal="right" vertical="center"/>
    </xf>
    <xf numFmtId="1" fontId="15" fillId="0" borderId="14" xfId="0" applyNumberFormat="1" applyFont="1" applyFill="1" applyBorder="1" applyAlignment="1">
      <alignment horizontal="right" vertical="center"/>
    </xf>
    <xf numFmtId="164" fontId="15" fillId="0" borderId="14" xfId="0" applyNumberFormat="1" applyFont="1" applyFill="1" applyBorder="1" applyAlignment="1">
      <alignment horizontal="right" vertical="center"/>
    </xf>
    <xf numFmtId="165" fontId="15" fillId="0" borderId="14" xfId="0" applyNumberFormat="1" applyFont="1" applyFill="1" applyBorder="1" applyAlignment="1">
      <alignment horizontal="right" vertical="center"/>
    </xf>
    <xf numFmtId="2" fontId="15" fillId="0" borderId="14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 quotePrefix="1">
      <alignment horizontal="center" vertical="center"/>
    </xf>
    <xf numFmtId="0" fontId="50" fillId="0" borderId="12" xfId="0" applyNumberFormat="1" applyFont="1" applyFill="1" applyBorder="1" applyAlignment="1" quotePrefix="1">
      <alignment horizontal="center" vertical="center"/>
    </xf>
    <xf numFmtId="0" fontId="49" fillId="0" borderId="36" xfId="0" applyFont="1" applyFill="1" applyBorder="1" applyAlignment="1">
      <alignment vertical="center"/>
    </xf>
    <xf numFmtId="0" fontId="49" fillId="0" borderId="42" xfId="0" applyFont="1" applyFill="1" applyBorder="1" applyAlignment="1">
      <alignment vertical="center"/>
    </xf>
    <xf numFmtId="0" fontId="49" fillId="0" borderId="11" xfId="0" applyFont="1" applyFill="1" applyBorder="1" applyAlignment="1" quotePrefix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5" fontId="15" fillId="0" borderId="11" xfId="0" applyNumberFormat="1" applyFont="1" applyFill="1" applyBorder="1" applyAlignment="1" applyProtection="1">
      <alignment horizontal="right" vertical="center"/>
      <protection/>
    </xf>
    <xf numFmtId="170" fontId="55" fillId="0" borderId="11" xfId="0" applyNumberFormat="1" applyFont="1" applyFill="1" applyBorder="1" applyAlignment="1">
      <alignment horizontal="right" vertical="center"/>
    </xf>
    <xf numFmtId="2" fontId="15" fillId="0" borderId="11" xfId="0" applyNumberFormat="1" applyFont="1" applyFill="1" applyBorder="1" applyAlignment="1">
      <alignment horizontal="right" vertical="center"/>
    </xf>
    <xf numFmtId="187" fontId="15" fillId="0" borderId="11" xfId="42" applyNumberFormat="1" applyFont="1" applyFill="1" applyBorder="1" applyAlignment="1">
      <alignment horizontal="right" vertical="center"/>
    </xf>
    <xf numFmtId="5" fontId="1" fillId="0" borderId="11" xfId="0" applyNumberFormat="1" applyFont="1" applyBorder="1" applyAlignment="1">
      <alignment horizontal="center" vertical="center"/>
    </xf>
    <xf numFmtId="5" fontId="1" fillId="0" borderId="11" xfId="0" applyNumberFormat="1" applyFont="1" applyFill="1" applyBorder="1" applyAlignment="1">
      <alignment horizontal="center" vertical="center"/>
    </xf>
    <xf numFmtId="5" fontId="55" fillId="0" borderId="11" xfId="0" applyNumberFormat="1" applyFont="1" applyBorder="1" applyAlignment="1">
      <alignment horizontal="center" vertical="center"/>
    </xf>
    <xf numFmtId="5" fontId="55" fillId="0" borderId="11" xfId="0" applyNumberFormat="1" applyFont="1" applyFill="1" applyBorder="1" applyAlignment="1">
      <alignment horizontal="center" vertical="center"/>
    </xf>
    <xf numFmtId="2" fontId="55" fillId="0" borderId="11" xfId="0" applyNumberFormat="1" applyFont="1" applyBorder="1" applyAlignment="1">
      <alignment horizontal="center" vertical="center"/>
    </xf>
    <xf numFmtId="164" fontId="20" fillId="0" borderId="14" xfId="0" applyNumberFormat="1" applyFont="1" applyFill="1" applyBorder="1" applyAlignment="1">
      <alignment horizontal="center" vertical="center"/>
    </xf>
    <xf numFmtId="170" fontId="55" fillId="0" borderId="14" xfId="0" applyNumberFormat="1" applyFont="1" applyFill="1" applyBorder="1" applyAlignment="1">
      <alignment horizontal="center" vertical="center"/>
    </xf>
    <xf numFmtId="2" fontId="49" fillId="0" borderId="14" xfId="0" applyNumberFormat="1" applyFont="1" applyFill="1" applyBorder="1" applyAlignment="1">
      <alignment horizontal="center" vertical="center"/>
    </xf>
    <xf numFmtId="165" fontId="15" fillId="0" borderId="12" xfId="0" applyNumberFormat="1" applyFont="1" applyFill="1" applyBorder="1" applyAlignment="1" applyProtection="1">
      <alignment horizontal="right" vertical="center"/>
      <protection/>
    </xf>
    <xf numFmtId="170" fontId="55" fillId="0" borderId="12" xfId="0" applyNumberFormat="1" applyFont="1" applyFill="1" applyBorder="1" applyAlignment="1">
      <alignment horizontal="right" vertical="center"/>
    </xf>
    <xf numFmtId="2" fontId="15" fillId="0" borderId="12" xfId="0" applyNumberFormat="1" applyFont="1" applyFill="1" applyBorder="1" applyAlignment="1">
      <alignment horizontal="right" vertical="center"/>
    </xf>
    <xf numFmtId="1" fontId="1" fillId="0" borderId="14" xfId="0" applyNumberFormat="1" applyFont="1" applyBorder="1" applyAlignment="1">
      <alignment horizontal="center" vertical="center"/>
    </xf>
    <xf numFmtId="187" fontId="20" fillId="0" borderId="12" xfId="42" applyNumberFormat="1" applyFont="1" applyFill="1" applyBorder="1" applyAlignment="1">
      <alignment horizontal="center" vertical="center"/>
    </xf>
    <xf numFmtId="165" fontId="15" fillId="0" borderId="14" xfId="0" applyNumberFormat="1" applyFont="1" applyFill="1" applyBorder="1" applyAlignment="1" applyProtection="1">
      <alignment horizontal="right" vertical="center"/>
      <protection/>
    </xf>
    <xf numFmtId="170" fontId="55" fillId="0" borderId="14" xfId="0" applyNumberFormat="1" applyFont="1" applyFill="1" applyBorder="1" applyAlignment="1">
      <alignment horizontal="right" vertical="center"/>
    </xf>
    <xf numFmtId="2" fontId="15" fillId="0" borderId="14" xfId="0" applyNumberFormat="1" applyFont="1" applyFill="1" applyBorder="1" applyAlignment="1">
      <alignment horizontal="right" vertical="center"/>
    </xf>
    <xf numFmtId="165" fontId="50" fillId="0" borderId="14" xfId="0" applyNumberFormat="1" applyFont="1" applyFill="1" applyBorder="1" applyAlignment="1">
      <alignment horizontal="right" vertical="center"/>
    </xf>
    <xf numFmtId="165" fontId="50" fillId="0" borderId="11" xfId="0" applyNumberFormat="1" applyFont="1" applyFill="1" applyBorder="1" applyAlignment="1">
      <alignment horizontal="right" vertical="center"/>
    </xf>
    <xf numFmtId="165" fontId="50" fillId="0" borderId="12" xfId="0" applyNumberFormat="1" applyFont="1" applyFill="1" applyBorder="1" applyAlignment="1">
      <alignment horizontal="right" vertical="center"/>
    </xf>
    <xf numFmtId="0" fontId="49" fillId="0" borderId="14" xfId="0" applyFont="1" applyFill="1" applyBorder="1" applyAlignment="1" quotePrefix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/>
    </xf>
    <xf numFmtId="170" fontId="50" fillId="0" borderId="14" xfId="0" applyNumberFormat="1" applyFont="1" applyFill="1" applyBorder="1" applyAlignment="1">
      <alignment horizontal="right" vertical="center"/>
    </xf>
    <xf numFmtId="2" fontId="20" fillId="0" borderId="12" xfId="0" applyNumberFormat="1" applyFont="1" applyFill="1" applyBorder="1" applyAlignment="1">
      <alignment horizontal="right" vertical="center"/>
    </xf>
    <xf numFmtId="170" fontId="49" fillId="0" borderId="14" xfId="0" applyNumberFormat="1" applyFont="1" applyBorder="1" applyAlignment="1">
      <alignment horizontal="center" vertical="center"/>
    </xf>
    <xf numFmtId="170" fontId="49" fillId="0" borderId="14" xfId="0" applyNumberFormat="1" applyFont="1" applyBorder="1" applyAlignment="1">
      <alignment vertical="center"/>
    </xf>
    <xf numFmtId="170" fontId="1" fillId="0" borderId="14" xfId="0" applyNumberFormat="1" applyFont="1" applyFill="1" applyBorder="1" applyAlignment="1">
      <alignment vertical="center"/>
    </xf>
    <xf numFmtId="3" fontId="49" fillId="0" borderId="14" xfId="0" applyNumberFormat="1" applyFont="1" applyFill="1" applyBorder="1" applyAlignment="1">
      <alignment horizontal="left" vertical="center"/>
    </xf>
    <xf numFmtId="3" fontId="49" fillId="0" borderId="43" xfId="0" applyNumberFormat="1" applyFont="1" applyFill="1" applyBorder="1" applyAlignment="1">
      <alignment horizontal="center" vertical="center"/>
    </xf>
    <xf numFmtId="1" fontId="49" fillId="0" borderId="43" xfId="0" applyNumberFormat="1" applyFont="1" applyFill="1" applyBorder="1" applyAlignment="1">
      <alignment horizontal="right" vertical="center"/>
    </xf>
    <xf numFmtId="1" fontId="20" fillId="0" borderId="43" xfId="0" applyNumberFormat="1" applyFont="1" applyFill="1" applyBorder="1" applyAlignment="1">
      <alignment horizontal="right" vertical="center"/>
    </xf>
    <xf numFmtId="165" fontId="50" fillId="0" borderId="43" xfId="0" applyNumberFormat="1" applyFont="1" applyFill="1" applyBorder="1" applyAlignment="1">
      <alignment horizontal="right" vertical="center"/>
    </xf>
    <xf numFmtId="1" fontId="50" fillId="0" borderId="43" xfId="0" applyNumberFormat="1" applyFont="1" applyFill="1" applyBorder="1" applyAlignment="1">
      <alignment horizontal="center" vertical="center"/>
    </xf>
    <xf numFmtId="187" fontId="20" fillId="0" borderId="43" xfId="42" applyNumberFormat="1" applyFont="1" applyFill="1" applyBorder="1" applyAlignment="1">
      <alignment horizontal="center" vertical="center"/>
    </xf>
    <xf numFmtId="187" fontId="50" fillId="0" borderId="43" xfId="42" applyNumberFormat="1" applyFont="1" applyFill="1" applyBorder="1" applyAlignment="1">
      <alignment horizontal="right" vertical="center"/>
    </xf>
    <xf numFmtId="3" fontId="20" fillId="0" borderId="43" xfId="0" applyNumberFormat="1" applyFont="1" applyFill="1" applyBorder="1" applyAlignment="1">
      <alignment horizontal="right" vertical="center"/>
    </xf>
    <xf numFmtId="170" fontId="49" fillId="0" borderId="43" xfId="0" applyNumberFormat="1" applyFont="1" applyFill="1" applyBorder="1" applyAlignment="1">
      <alignment horizontal="right" vertical="center"/>
    </xf>
    <xf numFmtId="170" fontId="50" fillId="0" borderId="43" xfId="0" applyNumberFormat="1" applyFont="1" applyFill="1" applyBorder="1" applyAlignment="1">
      <alignment horizontal="right" vertical="center"/>
    </xf>
    <xf numFmtId="170" fontId="49" fillId="0" borderId="43" xfId="0" applyNumberFormat="1" applyFont="1" applyFill="1" applyBorder="1" applyAlignment="1">
      <alignment horizontal="center" vertical="center"/>
    </xf>
    <xf numFmtId="2" fontId="20" fillId="0" borderId="43" xfId="0" applyNumberFormat="1" applyFont="1" applyFill="1" applyBorder="1" applyAlignment="1">
      <alignment horizontal="right" vertical="center"/>
    </xf>
    <xf numFmtId="2" fontId="50" fillId="0" borderId="43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left" vertical="center"/>
    </xf>
    <xf numFmtId="2" fontId="49" fillId="0" borderId="11" xfId="0" applyNumberFormat="1" applyFont="1" applyBorder="1" applyAlignment="1">
      <alignment horizontal="left" vertical="center"/>
    </xf>
    <xf numFmtId="2" fontId="50" fillId="0" borderId="11" xfId="0" applyNumberFormat="1" applyFont="1" applyBorder="1" applyAlignment="1">
      <alignment horizontal="center" vertical="center"/>
    </xf>
    <xf numFmtId="187" fontId="15" fillId="0" borderId="11" xfId="42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left" vertical="center"/>
    </xf>
    <xf numFmtId="187" fontId="15" fillId="0" borderId="14" xfId="42" applyNumberFormat="1" applyFont="1" applyFill="1" applyBorder="1" applyAlignment="1">
      <alignment horizontal="right" vertical="center"/>
    </xf>
    <xf numFmtId="1" fontId="20" fillId="0" borderId="12" xfId="0" applyNumberFormat="1" applyFont="1" applyFill="1" applyBorder="1" applyAlignment="1" quotePrefix="1">
      <alignment horizontal="center" vertical="center"/>
    </xf>
    <xf numFmtId="1" fontId="50" fillId="0" borderId="12" xfId="0" applyNumberFormat="1" applyFont="1" applyFill="1" applyBorder="1" applyAlignment="1" quotePrefix="1">
      <alignment horizontal="center" vertical="center"/>
    </xf>
    <xf numFmtId="1" fontId="49" fillId="0" borderId="14" xfId="42" applyNumberFormat="1" applyFont="1" applyFill="1" applyBorder="1" applyAlignment="1">
      <alignment horizontal="center" vertical="center"/>
    </xf>
    <xf numFmtId="1" fontId="49" fillId="0" borderId="14" xfId="0" applyNumberFormat="1" applyFont="1" applyBorder="1" applyAlignment="1">
      <alignment horizontal="center" vertical="center"/>
    </xf>
    <xf numFmtId="1" fontId="20" fillId="0" borderId="14" xfId="42" applyNumberFormat="1" applyFont="1" applyFill="1" applyBorder="1" applyAlignment="1">
      <alignment horizontal="center" vertical="center"/>
    </xf>
    <xf numFmtId="187" fontId="20" fillId="0" borderId="14" xfId="42" applyNumberFormat="1" applyFont="1" applyFill="1" applyBorder="1" applyAlignment="1">
      <alignment horizontal="center" vertical="center"/>
    </xf>
    <xf numFmtId="170" fontId="50" fillId="0" borderId="14" xfId="0" applyNumberFormat="1" applyFont="1" applyFill="1" applyBorder="1" applyAlignment="1">
      <alignment horizontal="center" vertical="center"/>
    </xf>
    <xf numFmtId="170" fontId="20" fillId="0" borderId="14" xfId="0" applyNumberFormat="1" applyFont="1" applyFill="1" applyBorder="1" applyAlignment="1">
      <alignment horizontal="center" vertical="center"/>
    </xf>
    <xf numFmtId="1" fontId="1" fillId="0" borderId="12" xfId="42" applyNumberFormat="1" applyFont="1" applyFill="1" applyBorder="1" applyAlignment="1">
      <alignment horizontal="right" vertical="center"/>
    </xf>
    <xf numFmtId="187" fontId="15" fillId="0" borderId="12" xfId="42" applyNumberFormat="1" applyFont="1" applyFill="1" applyBorder="1" applyAlignment="1">
      <alignment horizontal="right" vertical="center"/>
    </xf>
    <xf numFmtId="170" fontId="15" fillId="0" borderId="12" xfId="0" applyNumberFormat="1" applyFont="1" applyFill="1" applyBorder="1" applyAlignment="1">
      <alignment horizontal="right" vertical="center"/>
    </xf>
    <xf numFmtId="1" fontId="49" fillId="0" borderId="14" xfId="0" applyNumberFormat="1" applyFont="1" applyFill="1" applyBorder="1" applyAlignment="1" quotePrefix="1">
      <alignment horizontal="center" vertical="center"/>
    </xf>
    <xf numFmtId="1" fontId="50" fillId="0" borderId="14" xfId="42" applyNumberFormat="1" applyFont="1" applyFill="1" applyBorder="1" applyAlignment="1">
      <alignment horizontal="center" vertical="center"/>
    </xf>
    <xf numFmtId="187" fontId="50" fillId="0" borderId="14" xfId="42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50" fillId="0" borderId="12" xfId="42" applyNumberFormat="1" applyFont="1" applyFill="1" applyBorder="1" applyAlignment="1">
      <alignment horizontal="center" vertical="center"/>
    </xf>
    <xf numFmtId="187" fontId="50" fillId="0" borderId="12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70" fontId="1" fillId="0" borderId="11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2" fontId="50" fillId="0" borderId="11" xfId="0" applyNumberFormat="1" applyFont="1" applyBorder="1" applyAlignment="1">
      <alignment horizontal="right" vertical="center"/>
    </xf>
    <xf numFmtId="170" fontId="1" fillId="0" borderId="14" xfId="0" applyNumberFormat="1" applyFont="1" applyBorder="1" applyAlignment="1">
      <alignment horizontal="right" vertical="center"/>
    </xf>
    <xf numFmtId="2" fontId="15" fillId="0" borderId="14" xfId="0" applyNumberFormat="1" applyFont="1" applyBorder="1" applyAlignment="1">
      <alignment horizontal="right" vertical="center"/>
    </xf>
    <xf numFmtId="2" fontId="50" fillId="0" borderId="14" xfId="0" applyNumberFormat="1" applyFont="1" applyBorder="1" applyAlignment="1">
      <alignment horizontal="right" vertical="center"/>
    </xf>
    <xf numFmtId="49" fontId="49" fillId="0" borderId="12" xfId="0" applyNumberFormat="1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1" fontId="50" fillId="0" borderId="12" xfId="0" applyNumberFormat="1" applyFont="1" applyBorder="1" applyAlignment="1">
      <alignment horizontal="center" vertical="center"/>
    </xf>
    <xf numFmtId="165" fontId="49" fillId="0" borderId="14" xfId="0" applyNumberFormat="1" applyFont="1" applyFill="1" applyBorder="1" applyAlignment="1">
      <alignment horizontal="right" vertical="center"/>
    </xf>
    <xf numFmtId="2" fontId="49" fillId="0" borderId="14" xfId="0" applyNumberFormat="1" applyFont="1" applyBorder="1" applyAlignment="1">
      <alignment horizontal="right" vertical="center"/>
    </xf>
    <xf numFmtId="170" fontId="49" fillId="0" borderId="14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70" fontId="1" fillId="0" borderId="12" xfId="0" applyNumberFormat="1" applyFont="1" applyBorder="1" applyAlignment="1">
      <alignment horizontal="right" vertical="center"/>
    </xf>
    <xf numFmtId="2" fontId="15" fillId="0" borderId="12" xfId="0" applyNumberFormat="1" applyFont="1" applyBorder="1" applyAlignment="1">
      <alignment horizontal="right" vertical="center"/>
    </xf>
    <xf numFmtId="2" fontId="50" fillId="0" borderId="12" xfId="0" applyNumberFormat="1" applyFont="1" applyBorder="1" applyAlignment="1">
      <alignment horizontal="right" vertical="center"/>
    </xf>
    <xf numFmtId="2" fontId="50" fillId="0" borderId="14" xfId="0" applyNumberFormat="1" applyFont="1" applyBorder="1" applyAlignment="1">
      <alignment horizontal="center" vertical="center"/>
    </xf>
    <xf numFmtId="1" fontId="49" fillId="0" borderId="12" xfId="0" applyNumberFormat="1" applyFont="1" applyBorder="1" applyAlignment="1">
      <alignment horizontal="left" vertical="center"/>
    </xf>
    <xf numFmtId="2" fontId="20" fillId="0" borderId="12" xfId="0" applyNumberFormat="1" applyFont="1" applyBorder="1" applyAlignment="1">
      <alignment horizontal="right" vertical="center"/>
    </xf>
    <xf numFmtId="2" fontId="49" fillId="0" borderId="11" xfId="57" applyNumberFormat="1" applyFont="1" applyFill="1" applyBorder="1" applyAlignment="1">
      <alignment horizontal="center" vertical="center"/>
      <protection/>
    </xf>
    <xf numFmtId="0" fontId="49" fillId="0" borderId="11" xfId="57" applyFont="1" applyFill="1" applyBorder="1" applyAlignment="1" quotePrefix="1">
      <alignment horizontal="center" vertical="center"/>
      <protection/>
    </xf>
    <xf numFmtId="2" fontId="50" fillId="0" borderId="11" xfId="57" applyNumberFormat="1" applyFont="1" applyFill="1" applyBorder="1" applyAlignment="1">
      <alignment horizontal="center" vertical="center"/>
      <protection/>
    </xf>
    <xf numFmtId="0" fontId="49" fillId="0" borderId="11" xfId="57" applyFont="1" applyBorder="1" applyAlignment="1">
      <alignment horizontal="left" vertical="center"/>
      <protection/>
    </xf>
    <xf numFmtId="2" fontId="49" fillId="0" borderId="11" xfId="57" applyNumberFormat="1" applyFont="1" applyFill="1" applyBorder="1" applyAlignment="1">
      <alignment horizontal="left" vertical="center"/>
      <protection/>
    </xf>
    <xf numFmtId="0" fontId="49" fillId="0" borderId="11" xfId="57" applyNumberFormat="1" applyFont="1" applyFill="1" applyBorder="1" applyAlignment="1">
      <alignment horizontal="center" vertical="center"/>
      <protection/>
    </xf>
    <xf numFmtId="0" fontId="50" fillId="0" borderId="11" xfId="57" applyNumberFormat="1" applyFont="1" applyBorder="1" applyAlignment="1">
      <alignment horizontal="center" vertical="center"/>
      <protection/>
    </xf>
    <xf numFmtId="164" fontId="50" fillId="0" borderId="11" xfId="57" applyNumberFormat="1" applyFont="1" applyFill="1" applyBorder="1" applyAlignment="1">
      <alignment horizontal="center" vertical="center"/>
      <protection/>
    </xf>
    <xf numFmtId="37" fontId="1" fillId="0" borderId="11" xfId="57" applyNumberFormat="1" applyFont="1" applyFill="1" applyBorder="1" applyAlignment="1" applyProtection="1">
      <alignment horizontal="center" vertical="center"/>
      <protection/>
    </xf>
    <xf numFmtId="1" fontId="50" fillId="0" borderId="11" xfId="57" applyNumberFormat="1" applyFont="1" applyFill="1" applyBorder="1" applyAlignment="1" applyProtection="1">
      <alignment horizontal="center" vertical="center"/>
      <protection/>
    </xf>
    <xf numFmtId="2" fontId="1" fillId="27" borderId="11" xfId="57" applyNumberFormat="1" applyFont="1" applyFill="1" applyBorder="1" applyAlignment="1">
      <alignment horizontal="center" vertical="center"/>
      <protection/>
    </xf>
    <xf numFmtId="2" fontId="50" fillId="27" borderId="11" xfId="57" applyNumberFormat="1" applyFont="1" applyFill="1" applyBorder="1" applyAlignment="1">
      <alignment horizontal="center" vertical="center"/>
      <protection/>
    </xf>
    <xf numFmtId="0" fontId="49" fillId="0" borderId="14" xfId="57" applyNumberFormat="1" applyFont="1" applyFill="1" applyBorder="1" applyAlignment="1">
      <alignment horizontal="center" vertical="center"/>
      <protection/>
    </xf>
    <xf numFmtId="2" fontId="50" fillId="0" borderId="14" xfId="57" applyNumberFormat="1" applyFont="1" applyFill="1" applyBorder="1" applyAlignment="1">
      <alignment horizontal="center" vertical="center"/>
      <protection/>
    </xf>
    <xf numFmtId="0" fontId="50" fillId="0" borderId="14" xfId="57" applyNumberFormat="1" applyFont="1" applyBorder="1" applyAlignment="1">
      <alignment horizontal="center" vertical="center"/>
      <protection/>
    </xf>
    <xf numFmtId="164" fontId="50" fillId="0" borderId="14" xfId="57" applyNumberFormat="1" applyFont="1" applyFill="1" applyBorder="1" applyAlignment="1">
      <alignment horizontal="center" vertical="center"/>
      <protection/>
    </xf>
    <xf numFmtId="37" fontId="1" fillId="0" borderId="14" xfId="57" applyNumberFormat="1" applyFont="1" applyFill="1" applyBorder="1" applyAlignment="1" applyProtection="1">
      <alignment horizontal="center" vertical="center"/>
      <protection/>
    </xf>
    <xf numFmtId="1" fontId="50" fillId="0" borderId="14" xfId="57" applyNumberFormat="1" applyFont="1" applyFill="1" applyBorder="1" applyAlignment="1" applyProtection="1">
      <alignment horizontal="center" vertical="center"/>
      <protection/>
    </xf>
    <xf numFmtId="0" fontId="49" fillId="0" borderId="12" xfId="57" applyNumberFormat="1" applyFont="1" applyFill="1" applyBorder="1" applyAlignment="1">
      <alignment horizontal="center" vertical="center"/>
      <protection/>
    </xf>
    <xf numFmtId="1" fontId="50" fillId="0" borderId="12" xfId="57" applyNumberFormat="1" applyFont="1" applyFill="1" applyBorder="1" applyAlignment="1">
      <alignment horizontal="center" vertical="center"/>
      <protection/>
    </xf>
    <xf numFmtId="1" fontId="50" fillId="0" borderId="12" xfId="57" applyNumberFormat="1" applyFont="1" applyBorder="1" applyAlignment="1">
      <alignment horizontal="center" vertical="center"/>
      <protection/>
    </xf>
    <xf numFmtId="0" fontId="50" fillId="0" borderId="12" xfId="57" applyFont="1" applyFill="1" applyBorder="1" applyAlignment="1">
      <alignment horizontal="center" vertical="center"/>
      <protection/>
    </xf>
    <xf numFmtId="1" fontId="49" fillId="0" borderId="12" xfId="57" applyNumberFormat="1" applyFont="1" applyFill="1" applyBorder="1" applyAlignment="1">
      <alignment horizontal="center" vertical="center"/>
      <protection/>
    </xf>
    <xf numFmtId="3" fontId="49" fillId="0" borderId="14" xfId="57" applyNumberFormat="1" applyFont="1" applyFill="1" applyBorder="1" applyAlignment="1">
      <alignment horizontal="center" vertical="center"/>
      <protection/>
    </xf>
    <xf numFmtId="2" fontId="49" fillId="0" borderId="14" xfId="57" applyNumberFormat="1" applyFont="1" applyFill="1" applyBorder="1" applyAlignment="1">
      <alignment horizontal="center" vertical="center"/>
      <protection/>
    </xf>
    <xf numFmtId="2" fontId="49" fillId="0" borderId="14" xfId="57" applyNumberFormat="1" applyFont="1" applyBorder="1" applyAlignment="1">
      <alignment horizontal="center" vertical="center"/>
      <protection/>
    </xf>
    <xf numFmtId="2" fontId="50" fillId="0" borderId="14" xfId="57" applyNumberFormat="1" applyFont="1" applyBorder="1" applyAlignment="1">
      <alignment horizontal="center" vertical="center"/>
      <protection/>
    </xf>
    <xf numFmtId="1" fontId="50" fillId="0" borderId="14" xfId="57" applyNumberFormat="1" applyFont="1" applyFill="1" applyBorder="1" applyAlignment="1">
      <alignment horizontal="center" vertical="center"/>
      <protection/>
    </xf>
    <xf numFmtId="2" fontId="1" fillId="0" borderId="12" xfId="57" applyNumberFormat="1" applyFont="1" applyFill="1" applyBorder="1" applyAlignment="1">
      <alignment horizontal="center" vertical="center"/>
      <protection/>
    </xf>
    <xf numFmtId="2" fontId="1" fillId="0" borderId="12" xfId="57" applyNumberFormat="1" applyFont="1" applyBorder="1" applyAlignment="1">
      <alignment horizontal="center" vertical="center"/>
      <protection/>
    </xf>
    <xf numFmtId="2" fontId="50" fillId="0" borderId="12" xfId="57" applyNumberFormat="1" applyFont="1" applyFill="1" applyBorder="1" applyAlignment="1">
      <alignment horizontal="center" vertical="center"/>
      <protection/>
    </xf>
    <xf numFmtId="0" fontId="50" fillId="0" borderId="12" xfId="57" applyNumberFormat="1" applyFont="1" applyBorder="1" applyAlignment="1">
      <alignment horizontal="center" vertical="center"/>
      <protection/>
    </xf>
    <xf numFmtId="0" fontId="1" fillId="0" borderId="12" xfId="57" applyFont="1" applyFill="1" applyBorder="1" applyAlignment="1">
      <alignment horizontal="center" vertical="center"/>
      <protection/>
    </xf>
    <xf numFmtId="164" fontId="50" fillId="0" borderId="12" xfId="57" applyNumberFormat="1" applyFont="1" applyFill="1" applyBorder="1" applyAlignment="1">
      <alignment horizontal="center" vertical="center"/>
      <protection/>
    </xf>
    <xf numFmtId="37" fontId="1" fillId="0" borderId="12" xfId="57" applyNumberFormat="1" applyFont="1" applyFill="1" applyBorder="1" applyAlignment="1" applyProtection="1">
      <alignment horizontal="center" vertical="center"/>
      <protection/>
    </xf>
    <xf numFmtId="1" fontId="50" fillId="0" borderId="12" xfId="57" applyNumberFormat="1" applyFont="1" applyFill="1" applyBorder="1" applyAlignment="1" applyProtection="1">
      <alignment horizontal="center" vertical="center"/>
      <protection/>
    </xf>
    <xf numFmtId="191" fontId="49" fillId="0" borderId="12" xfId="57" applyNumberFormat="1" applyFont="1" applyFill="1" applyBorder="1" applyAlignment="1">
      <alignment horizontal="center" vertical="center"/>
      <protection/>
    </xf>
    <xf numFmtId="191" fontId="50" fillId="0" borderId="12" xfId="57" applyNumberFormat="1" applyFont="1" applyFill="1" applyBorder="1" applyAlignment="1">
      <alignment horizontal="center" vertical="center"/>
      <protection/>
    </xf>
    <xf numFmtId="187" fontId="1" fillId="0" borderId="14" xfId="42" applyNumberFormat="1" applyFont="1" applyFill="1" applyBorder="1" applyAlignment="1">
      <alignment horizontal="center" vertical="center"/>
    </xf>
    <xf numFmtId="187" fontId="1" fillId="0" borderId="11" xfId="42" applyNumberFormat="1" applyFont="1" applyBorder="1" applyAlignment="1">
      <alignment horizontal="center" vertical="center"/>
    </xf>
    <xf numFmtId="187" fontId="1" fillId="0" borderId="11" xfId="42" applyNumberFormat="1" applyFont="1" applyFill="1" applyBorder="1" applyAlignment="1">
      <alignment horizontal="center" vertical="center"/>
    </xf>
    <xf numFmtId="187" fontId="49" fillId="0" borderId="14" xfId="42" applyNumberFormat="1" applyFont="1" applyBorder="1" applyAlignment="1">
      <alignment horizontal="center" vertical="center"/>
    </xf>
    <xf numFmtId="187" fontId="49" fillId="0" borderId="12" xfId="42" applyNumberFormat="1" applyFont="1" applyFill="1" applyBorder="1" applyAlignment="1">
      <alignment horizontal="center" vertical="center"/>
    </xf>
    <xf numFmtId="2" fontId="1" fillId="0" borderId="14" xfId="57" applyNumberFormat="1" applyFont="1" applyFill="1" applyBorder="1" applyAlignment="1">
      <alignment horizontal="right" vertical="center" indent="1"/>
      <protection/>
    </xf>
    <xf numFmtId="2" fontId="50" fillId="0" borderId="14" xfId="57" applyNumberFormat="1" applyFont="1" applyFill="1" applyBorder="1" applyAlignment="1">
      <alignment horizontal="right" vertical="center" indent="1"/>
      <protection/>
    </xf>
    <xf numFmtId="2" fontId="1" fillId="0" borderId="11" xfId="57" applyNumberFormat="1" applyFont="1" applyFill="1" applyBorder="1" applyAlignment="1">
      <alignment horizontal="right" vertical="center" indent="1"/>
      <protection/>
    </xf>
    <xf numFmtId="2" fontId="50" fillId="0" borderId="11" xfId="57" applyNumberFormat="1" applyFont="1" applyFill="1" applyBorder="1" applyAlignment="1">
      <alignment horizontal="right" vertical="center" indent="1"/>
      <protection/>
    </xf>
    <xf numFmtId="2" fontId="1" fillId="0" borderId="12" xfId="57" applyNumberFormat="1" applyFont="1" applyFill="1" applyBorder="1" applyAlignment="1">
      <alignment horizontal="right" vertical="center" indent="1"/>
      <protection/>
    </xf>
    <xf numFmtId="2" fontId="50" fillId="0" borderId="12" xfId="57" applyNumberFormat="1" applyFont="1" applyFill="1" applyBorder="1" applyAlignment="1">
      <alignment horizontal="right" vertical="center" indent="1"/>
      <protection/>
    </xf>
    <xf numFmtId="2" fontId="49" fillId="0" borderId="14" xfId="57" applyNumberFormat="1" applyFont="1" applyFill="1" applyBorder="1" applyAlignment="1">
      <alignment horizontal="right" vertical="center" indent="1"/>
      <protection/>
    </xf>
    <xf numFmtId="2" fontId="49" fillId="0" borderId="12" xfId="57" applyNumberFormat="1" applyFont="1" applyFill="1" applyBorder="1" applyAlignment="1">
      <alignment horizontal="right" vertical="center" indent="1"/>
      <protection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4" fontId="50" fillId="0" borderId="11" xfId="0" applyNumberFormat="1" applyFont="1" applyFill="1" applyBorder="1" applyAlignment="1" applyProtection="1">
      <alignment horizontal="center" vertical="center"/>
      <protection/>
    </xf>
    <xf numFmtId="2" fontId="50" fillId="27" borderId="11" xfId="0" applyNumberFormat="1" applyFont="1" applyFill="1" applyBorder="1" applyAlignment="1">
      <alignment horizontal="center" vertical="center"/>
    </xf>
    <xf numFmtId="10" fontId="1" fillId="0" borderId="11" xfId="0" applyNumberFormat="1" applyFont="1" applyBorder="1" applyAlignment="1">
      <alignment horizontal="left" vertical="center"/>
    </xf>
    <xf numFmtId="10" fontId="49" fillId="0" borderId="11" xfId="0" applyNumberFormat="1" applyFont="1" applyFill="1" applyBorder="1" applyAlignment="1">
      <alignment horizontal="center" vertical="center"/>
    </xf>
    <xf numFmtId="2" fontId="51" fillId="0" borderId="11" xfId="0" applyNumberFormat="1" applyFont="1" applyFill="1" applyBorder="1" applyAlignment="1">
      <alignment horizontal="center" vertical="center"/>
    </xf>
    <xf numFmtId="164" fontId="50" fillId="0" borderId="14" xfId="0" applyNumberFormat="1" applyFont="1" applyFill="1" applyBorder="1" applyAlignment="1" applyProtection="1">
      <alignment horizontal="center" vertical="center"/>
      <protection/>
    </xf>
    <xf numFmtId="0" fontId="50" fillId="0" borderId="12" xfId="0" applyFont="1" applyFill="1" applyBorder="1" applyAlignment="1" quotePrefix="1">
      <alignment horizontal="center" vertical="center"/>
    </xf>
    <xf numFmtId="0" fontId="49" fillId="0" borderId="12" xfId="0" applyFont="1" applyBorder="1" applyAlignment="1" quotePrefix="1">
      <alignment horizontal="center" vertical="center"/>
    </xf>
    <xf numFmtId="164" fontId="49" fillId="0" borderId="14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50" fillId="0" borderId="12" xfId="0" applyNumberFormat="1" applyFont="1" applyFill="1" applyBorder="1" applyAlignment="1" applyProtection="1">
      <alignment horizontal="center" vertical="center"/>
      <protection/>
    </xf>
    <xf numFmtId="3" fontId="49" fillId="0" borderId="12" xfId="0" applyNumberFormat="1" applyFont="1" applyBorder="1" applyAlignment="1">
      <alignment horizontal="center" vertical="center"/>
    </xf>
    <xf numFmtId="3" fontId="49" fillId="0" borderId="43" xfId="0" applyNumberFormat="1" applyFont="1" applyBorder="1" applyAlignment="1">
      <alignment horizontal="center" vertical="center"/>
    </xf>
    <xf numFmtId="170" fontId="49" fillId="0" borderId="43" xfId="0" applyNumberFormat="1" applyFont="1" applyBorder="1" applyAlignment="1">
      <alignment horizontal="center" vertical="center"/>
    </xf>
    <xf numFmtId="2" fontId="49" fillId="0" borderId="43" xfId="0" applyNumberFormat="1" applyFont="1" applyBorder="1" applyAlignment="1">
      <alignment horizontal="center" vertical="center"/>
    </xf>
    <xf numFmtId="2" fontId="20" fillId="0" borderId="43" xfId="0" applyNumberFormat="1" applyFont="1" applyFill="1" applyBorder="1" applyAlignment="1">
      <alignment horizontal="center" vertical="center"/>
    </xf>
    <xf numFmtId="2" fontId="49" fillId="0" borderId="43" xfId="0" applyNumberFormat="1" applyFont="1" applyFill="1" applyBorder="1" applyAlignment="1">
      <alignment horizontal="center" vertical="center"/>
    </xf>
    <xf numFmtId="3" fontId="50" fillId="0" borderId="43" xfId="0" applyNumberFormat="1" applyFont="1" applyFill="1" applyBorder="1" applyAlignment="1">
      <alignment horizontal="center" vertical="center"/>
    </xf>
    <xf numFmtId="191" fontId="49" fillId="0" borderId="43" xfId="0" applyNumberFormat="1" applyFont="1" applyFill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3" fontId="49" fillId="0" borderId="43" xfId="57" applyNumberFormat="1" applyFont="1" applyFill="1" applyBorder="1" applyAlignment="1">
      <alignment horizontal="center" vertical="center"/>
      <protection/>
    </xf>
    <xf numFmtId="2" fontId="49" fillId="0" borderId="43" xfId="57" applyNumberFormat="1" applyFont="1" applyFill="1" applyBorder="1" applyAlignment="1">
      <alignment horizontal="center" vertical="center"/>
      <protection/>
    </xf>
    <xf numFmtId="2" fontId="49" fillId="0" borderId="43" xfId="57" applyNumberFormat="1" applyFont="1" applyBorder="1" applyAlignment="1">
      <alignment horizontal="center" vertical="center"/>
      <protection/>
    </xf>
    <xf numFmtId="2" fontId="50" fillId="0" borderId="43" xfId="57" applyNumberFormat="1" applyFont="1" applyFill="1" applyBorder="1" applyAlignment="1">
      <alignment horizontal="center" vertical="center"/>
      <protection/>
    </xf>
    <xf numFmtId="187" fontId="49" fillId="0" borderId="43" xfId="42" applyNumberFormat="1" applyFont="1" applyFill="1" applyBorder="1" applyAlignment="1">
      <alignment horizontal="center" vertical="center"/>
    </xf>
    <xf numFmtId="187" fontId="50" fillId="0" borderId="43" xfId="42" applyNumberFormat="1" applyFont="1" applyFill="1" applyBorder="1" applyAlignment="1">
      <alignment horizontal="center" vertical="center"/>
    </xf>
    <xf numFmtId="191" fontId="49" fillId="0" borderId="43" xfId="57" applyNumberFormat="1" applyFont="1" applyFill="1" applyBorder="1" applyAlignment="1">
      <alignment horizontal="center" vertical="center"/>
      <protection/>
    </xf>
    <xf numFmtId="191" fontId="50" fillId="0" borderId="43" xfId="57" applyNumberFormat="1" applyFont="1" applyFill="1" applyBorder="1" applyAlignment="1">
      <alignment horizontal="center" vertical="center"/>
      <protection/>
    </xf>
    <xf numFmtId="2" fontId="49" fillId="0" borderId="43" xfId="57" applyNumberFormat="1" applyFont="1" applyFill="1" applyBorder="1" applyAlignment="1">
      <alignment horizontal="right" vertical="center" indent="1"/>
      <protection/>
    </xf>
    <xf numFmtId="2" fontId="50" fillId="0" borderId="43" xfId="57" applyNumberFormat="1" applyFont="1" applyFill="1" applyBorder="1" applyAlignment="1">
      <alignment horizontal="right" vertical="center" indent="1"/>
      <protection/>
    </xf>
    <xf numFmtId="10" fontId="1" fillId="0" borderId="11" xfId="57" applyNumberFormat="1" applyFont="1" applyFill="1" applyBorder="1" applyAlignment="1">
      <alignment vertical="center"/>
      <protection/>
    </xf>
    <xf numFmtId="10" fontId="1" fillId="0" borderId="11" xfId="57" applyNumberFormat="1" applyFont="1" applyFill="1" applyBorder="1" applyAlignment="1">
      <alignment horizontal="center" vertical="center"/>
      <protection/>
    </xf>
    <xf numFmtId="2" fontId="55" fillId="0" borderId="11" xfId="57" applyNumberFormat="1" applyFont="1" applyFill="1" applyBorder="1" applyAlignment="1">
      <alignment horizontal="center" vertical="center"/>
      <protection/>
    </xf>
    <xf numFmtId="2" fontId="1" fillId="0" borderId="11" xfId="57" applyNumberFormat="1" applyFont="1" applyFill="1" applyBorder="1" applyAlignment="1">
      <alignment horizontal="left" vertical="center"/>
      <protection/>
    </xf>
    <xf numFmtId="3" fontId="55" fillId="0" borderId="11" xfId="57" applyNumberFormat="1" applyFont="1" applyFill="1" applyBorder="1" applyAlignment="1">
      <alignment horizontal="center" vertical="center"/>
      <protection/>
    </xf>
    <xf numFmtId="3" fontId="1" fillId="0" borderId="11" xfId="57" applyNumberFormat="1" applyFont="1" applyFill="1" applyBorder="1" applyAlignment="1">
      <alignment horizontal="center" vertical="center"/>
      <protection/>
    </xf>
    <xf numFmtId="1" fontId="49" fillId="0" borderId="43" xfId="0" applyNumberFormat="1" applyFont="1" applyBorder="1" applyAlignment="1">
      <alignment horizontal="left" vertical="center"/>
    </xf>
    <xf numFmtId="1" fontId="49" fillId="0" borderId="43" xfId="0" applyNumberFormat="1" applyFont="1" applyBorder="1" applyAlignment="1">
      <alignment horizontal="right" vertical="center"/>
    </xf>
    <xf numFmtId="0" fontId="50" fillId="0" borderId="43" xfId="0" applyFont="1" applyFill="1" applyBorder="1" applyAlignment="1">
      <alignment horizontal="center" vertical="center"/>
    </xf>
    <xf numFmtId="187" fontId="20" fillId="0" borderId="43" xfId="42" applyNumberFormat="1" applyFont="1" applyFill="1" applyBorder="1" applyAlignment="1">
      <alignment horizontal="right" vertical="center"/>
    </xf>
    <xf numFmtId="2" fontId="49" fillId="0" borderId="43" xfId="0" applyNumberFormat="1" applyFont="1" applyBorder="1" applyAlignment="1">
      <alignment horizontal="right" vertical="center"/>
    </xf>
    <xf numFmtId="170" fontId="49" fillId="0" borderId="43" xfId="0" applyNumberFormat="1" applyFont="1" applyBorder="1" applyAlignment="1">
      <alignment horizontal="right" vertical="center"/>
    </xf>
    <xf numFmtId="2" fontId="20" fillId="0" borderId="43" xfId="0" applyNumberFormat="1" applyFont="1" applyBorder="1" applyAlignment="1">
      <alignment horizontal="right" vertical="center"/>
    </xf>
    <xf numFmtId="2" fontId="50" fillId="0" borderId="43" xfId="0" applyNumberFormat="1" applyFont="1" applyBorder="1" applyAlignment="1">
      <alignment horizontal="right" vertical="center"/>
    </xf>
    <xf numFmtId="187" fontId="49" fillId="0" borderId="12" xfId="42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191" fontId="49" fillId="0" borderId="12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4" xfId="0" applyNumberFormat="1" applyFont="1" applyFill="1" applyBorder="1" applyAlignment="1">
      <alignment vertical="center"/>
    </xf>
    <xf numFmtId="170" fontId="1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2" fontId="15" fillId="0" borderId="11" xfId="0" applyNumberFormat="1" applyFont="1" applyFill="1" applyBorder="1" applyAlignment="1">
      <alignment vertical="center"/>
    </xf>
    <xf numFmtId="170" fontId="1" fillId="0" borderId="12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2" fontId="49" fillId="0" borderId="14" xfId="0" applyNumberFormat="1" applyFont="1" applyBorder="1" applyAlignment="1">
      <alignment vertical="center"/>
    </xf>
    <xf numFmtId="2" fontId="49" fillId="0" borderId="14" xfId="0" applyNumberFormat="1" applyFont="1" applyFill="1" applyBorder="1" applyAlignment="1">
      <alignment vertical="center"/>
    </xf>
    <xf numFmtId="170" fontId="49" fillId="0" borderId="12" xfId="0" applyNumberFormat="1" applyFont="1" applyBorder="1" applyAlignment="1">
      <alignment vertical="center"/>
    </xf>
    <xf numFmtId="2" fontId="49" fillId="0" borderId="12" xfId="0" applyNumberFormat="1" applyFont="1" applyBorder="1" applyAlignment="1">
      <alignment vertical="center"/>
    </xf>
    <xf numFmtId="2" fontId="20" fillId="0" borderId="12" xfId="0" applyNumberFormat="1" applyFont="1" applyFill="1" applyBorder="1" applyAlignment="1">
      <alignment vertical="center"/>
    </xf>
    <xf numFmtId="2" fontId="49" fillId="0" borderId="12" xfId="0" applyNumberFormat="1" applyFont="1" applyFill="1" applyBorder="1" applyAlignment="1">
      <alignment vertical="center"/>
    </xf>
    <xf numFmtId="2" fontId="50" fillId="27" borderId="11" xfId="0" applyNumberFormat="1" applyFont="1" applyFill="1" applyBorder="1" applyAlignment="1">
      <alignment horizontal="right" vertical="center"/>
    </xf>
    <xf numFmtId="191" fontId="50" fillId="0" borderId="12" xfId="0" applyNumberFormat="1" applyFont="1" applyFill="1" applyBorder="1" applyAlignment="1">
      <alignment horizontal="right" vertical="center"/>
    </xf>
    <xf numFmtId="0" fontId="0" fillId="0" borderId="0" xfId="58" applyFont="1" applyFill="1" applyBorder="1" applyAlignment="1">
      <alignment horizontal="left" vertical="center"/>
      <protection/>
    </xf>
    <xf numFmtId="0" fontId="49" fillId="0" borderId="11" xfId="58" applyFont="1" applyBorder="1" applyAlignment="1">
      <alignment horizontal="left" vertical="center"/>
      <protection/>
    </xf>
    <xf numFmtId="0" fontId="49" fillId="0" borderId="11" xfId="58" applyFont="1" applyBorder="1" applyAlignment="1">
      <alignment horizontal="center" vertical="center"/>
      <protection/>
    </xf>
    <xf numFmtId="0" fontId="49" fillId="0" borderId="11" xfId="58" applyFont="1" applyFill="1" applyBorder="1" applyAlignment="1">
      <alignment horizontal="center" vertical="center"/>
      <protection/>
    </xf>
    <xf numFmtId="2" fontId="49" fillId="0" borderId="11" xfId="58" applyNumberFormat="1" applyFont="1" applyFill="1" applyBorder="1" applyAlignment="1">
      <alignment horizontal="center" vertical="center"/>
      <protection/>
    </xf>
    <xf numFmtId="2" fontId="50" fillId="0" borderId="11" xfId="58" applyNumberFormat="1" applyFont="1" applyFill="1" applyBorder="1" applyAlignment="1">
      <alignment horizontal="center" vertical="center"/>
      <protection/>
    </xf>
    <xf numFmtId="0" fontId="50" fillId="0" borderId="11" xfId="58" applyFont="1" applyFill="1" applyBorder="1" applyAlignment="1">
      <alignment horizontal="center" vertical="center"/>
      <protection/>
    </xf>
    <xf numFmtId="0" fontId="49" fillId="0" borderId="11" xfId="58" applyFont="1" applyFill="1" applyBorder="1" applyAlignment="1">
      <alignment horizontal="left" vertical="center"/>
      <protection/>
    </xf>
    <xf numFmtId="0" fontId="49" fillId="0" borderId="11" xfId="58" applyNumberFormat="1" applyFont="1" applyBorder="1" applyAlignment="1">
      <alignment horizontal="center" vertical="center"/>
      <protection/>
    </xf>
    <xf numFmtId="0" fontId="49" fillId="0" borderId="11" xfId="58" applyNumberFormat="1" applyFont="1" applyFill="1" applyBorder="1" applyAlignment="1">
      <alignment horizontal="center" vertical="center"/>
      <protection/>
    </xf>
    <xf numFmtId="0" fontId="50" fillId="0" borderId="11" xfId="58" applyNumberFormat="1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center" vertical="center"/>
      <protection/>
    </xf>
    <xf numFmtId="3" fontId="49" fillId="0" borderId="11" xfId="58" applyNumberFormat="1" applyFont="1" applyFill="1" applyBorder="1" applyAlignment="1">
      <alignment horizontal="center" vertical="center"/>
      <protection/>
    </xf>
    <xf numFmtId="3" fontId="50" fillId="0" borderId="11" xfId="58" applyNumberFormat="1" applyFont="1" applyFill="1" applyBorder="1" applyAlignment="1">
      <alignment horizontal="center" vertical="center"/>
      <protection/>
    </xf>
    <xf numFmtId="0" fontId="1" fillId="0" borderId="11" xfId="58" applyNumberFormat="1" applyFont="1" applyFill="1" applyBorder="1" applyAlignment="1">
      <alignment horizontal="left" vertical="center"/>
      <protection/>
    </xf>
    <xf numFmtId="3" fontId="1" fillId="0" borderId="11" xfId="58" applyNumberFormat="1" applyFont="1" applyFill="1" applyBorder="1" applyAlignment="1">
      <alignment horizontal="center" vertical="center"/>
      <protection/>
    </xf>
    <xf numFmtId="1" fontId="1" fillId="0" borderId="11" xfId="58" applyNumberFormat="1" applyFont="1" applyFill="1" applyBorder="1" applyAlignment="1">
      <alignment horizontal="center" vertical="center"/>
      <protection/>
    </xf>
    <xf numFmtId="2" fontId="1" fillId="0" borderId="11" xfId="58" applyNumberFormat="1" applyFont="1" applyFill="1" applyBorder="1" applyAlignment="1">
      <alignment horizontal="right" vertical="center"/>
      <protection/>
    </xf>
    <xf numFmtId="2" fontId="1" fillId="0" borderId="11" xfId="58" applyNumberFormat="1" applyFont="1" applyBorder="1" applyAlignment="1">
      <alignment horizontal="right" vertical="center"/>
      <protection/>
    </xf>
    <xf numFmtId="2" fontId="50" fillId="0" borderId="11" xfId="58" applyNumberFormat="1" applyFont="1" applyFill="1" applyBorder="1" applyAlignment="1">
      <alignment horizontal="right" vertical="center"/>
      <protection/>
    </xf>
    <xf numFmtId="2" fontId="50" fillId="27" borderId="11" xfId="58" applyNumberFormat="1" applyFont="1" applyFill="1" applyBorder="1" applyAlignment="1">
      <alignment horizontal="right" vertical="center"/>
      <protection/>
    </xf>
    <xf numFmtId="0" fontId="1" fillId="0" borderId="11" xfId="58" applyFont="1" applyFill="1" applyBorder="1" applyAlignment="1">
      <alignment horizontal="right" vertical="center"/>
      <protection/>
    </xf>
    <xf numFmtId="187" fontId="1" fillId="0" borderId="11" xfId="42" applyNumberFormat="1" applyFont="1" applyFill="1" applyBorder="1" applyAlignment="1">
      <alignment horizontal="right" vertical="center"/>
    </xf>
    <xf numFmtId="0" fontId="49" fillId="0" borderId="14" xfId="58" applyNumberFormat="1" applyFont="1" applyBorder="1" applyAlignment="1">
      <alignment horizontal="center" vertical="center"/>
      <protection/>
    </xf>
    <xf numFmtId="2" fontId="1" fillId="0" borderId="14" xfId="58" applyNumberFormat="1" applyFont="1" applyFill="1" applyBorder="1" applyAlignment="1">
      <alignment horizontal="right" vertical="center"/>
      <protection/>
    </xf>
    <xf numFmtId="2" fontId="1" fillId="0" borderId="14" xfId="58" applyNumberFormat="1" applyFont="1" applyBorder="1" applyAlignment="1">
      <alignment horizontal="right" vertical="center"/>
      <protection/>
    </xf>
    <xf numFmtId="2" fontId="50" fillId="0" borderId="14" xfId="58" applyNumberFormat="1" applyFont="1" applyFill="1" applyBorder="1" applyAlignment="1">
      <alignment horizontal="right" vertical="center"/>
      <protection/>
    </xf>
    <xf numFmtId="0" fontId="50" fillId="0" borderId="14" xfId="58" applyNumberFormat="1" applyFont="1" applyFill="1" applyBorder="1" applyAlignment="1">
      <alignment horizontal="center" vertical="center"/>
      <protection/>
    </xf>
    <xf numFmtId="187" fontId="1" fillId="0" borderId="14" xfId="42" applyNumberFormat="1" applyFont="1" applyFill="1" applyBorder="1" applyAlignment="1">
      <alignment horizontal="right" vertical="center"/>
    </xf>
    <xf numFmtId="2" fontId="50" fillId="0" borderId="14" xfId="58" applyNumberFormat="1" applyFont="1" applyFill="1" applyBorder="1" applyAlignment="1">
      <alignment horizontal="center" vertical="center"/>
      <protection/>
    </xf>
    <xf numFmtId="0" fontId="49" fillId="0" borderId="14" xfId="58" applyNumberFormat="1" applyFont="1" applyFill="1" applyBorder="1" applyAlignment="1">
      <alignment horizontal="center" vertical="center"/>
      <protection/>
    </xf>
    <xf numFmtId="0" fontId="49" fillId="0" borderId="12" xfId="58" applyNumberFormat="1" applyFont="1" applyBorder="1" applyAlignment="1">
      <alignment horizontal="center" vertical="center"/>
      <protection/>
    </xf>
    <xf numFmtId="1" fontId="50" fillId="0" borderId="12" xfId="58" applyNumberFormat="1" applyFont="1" applyFill="1" applyBorder="1" applyAlignment="1">
      <alignment horizontal="center" vertical="center"/>
      <protection/>
    </xf>
    <xf numFmtId="1" fontId="50" fillId="0" borderId="12" xfId="58" applyNumberFormat="1" applyFont="1" applyBorder="1" applyAlignment="1">
      <alignment horizontal="center" vertical="center"/>
      <protection/>
    </xf>
    <xf numFmtId="0" fontId="49" fillId="0" borderId="12" xfId="58" applyFont="1" applyBorder="1" applyAlignment="1">
      <alignment horizontal="center" vertical="center"/>
      <protection/>
    </xf>
    <xf numFmtId="0" fontId="50" fillId="0" borderId="12" xfId="58" applyFont="1" applyFill="1" applyBorder="1" applyAlignment="1">
      <alignment horizontal="center" vertical="center"/>
      <protection/>
    </xf>
    <xf numFmtId="49" fontId="49" fillId="0" borderId="12" xfId="58" applyNumberFormat="1" applyFont="1" applyFill="1" applyBorder="1" applyAlignment="1">
      <alignment horizontal="center" vertical="center"/>
      <protection/>
    </xf>
    <xf numFmtId="0" fontId="49" fillId="0" borderId="12" xfId="58" applyNumberFormat="1" applyFont="1" applyFill="1" applyBorder="1" applyAlignment="1">
      <alignment horizontal="center" vertical="center"/>
      <protection/>
    </xf>
    <xf numFmtId="3" fontId="49" fillId="0" borderId="14" xfId="58" applyNumberFormat="1" applyFont="1" applyBorder="1" applyAlignment="1">
      <alignment horizontal="center" vertical="center"/>
      <protection/>
    </xf>
    <xf numFmtId="2" fontId="49" fillId="0" borderId="14" xfId="58" applyNumberFormat="1" applyFont="1" applyBorder="1" applyAlignment="1">
      <alignment horizontal="right" vertical="center"/>
      <protection/>
    </xf>
    <xf numFmtId="2" fontId="49" fillId="0" borderId="14" xfId="58" applyNumberFormat="1" applyFont="1" applyFill="1" applyBorder="1" applyAlignment="1">
      <alignment horizontal="right" vertical="center"/>
      <protection/>
    </xf>
    <xf numFmtId="2" fontId="50" fillId="0" borderId="14" xfId="58" applyNumberFormat="1" applyFont="1" applyBorder="1" applyAlignment="1">
      <alignment horizontal="center" vertical="center"/>
      <protection/>
    </xf>
    <xf numFmtId="187" fontId="49" fillId="0" borderId="14" xfId="42" applyNumberFormat="1" applyFont="1" applyBorder="1" applyAlignment="1">
      <alignment horizontal="right" vertical="center"/>
    </xf>
    <xf numFmtId="0" fontId="49" fillId="0" borderId="14" xfId="58" applyFont="1" applyBorder="1" applyAlignment="1">
      <alignment horizontal="center" vertical="center"/>
      <protection/>
    </xf>
    <xf numFmtId="164" fontId="50" fillId="0" borderId="14" xfId="58" applyNumberFormat="1" applyFont="1" applyFill="1" applyBorder="1" applyAlignment="1">
      <alignment horizontal="center" vertical="center"/>
      <protection/>
    </xf>
    <xf numFmtId="2" fontId="49" fillId="0" borderId="14" xfId="58" applyNumberFormat="1" applyFont="1" applyFill="1" applyBorder="1" applyAlignment="1">
      <alignment horizontal="center" vertical="center"/>
      <protection/>
    </xf>
    <xf numFmtId="3" fontId="49" fillId="0" borderId="14" xfId="58" applyNumberFormat="1" applyFont="1" applyFill="1" applyBorder="1" applyAlignment="1">
      <alignment horizontal="center" vertical="center"/>
      <protection/>
    </xf>
    <xf numFmtId="2" fontId="1" fillId="0" borderId="12" xfId="58" applyNumberFormat="1" applyFont="1" applyFill="1" applyBorder="1" applyAlignment="1">
      <alignment horizontal="right" vertical="center"/>
      <protection/>
    </xf>
    <xf numFmtId="2" fontId="1" fillId="0" borderId="12" xfId="58" applyNumberFormat="1" applyFont="1" applyBorder="1" applyAlignment="1">
      <alignment horizontal="right" vertical="center"/>
      <protection/>
    </xf>
    <xf numFmtId="2" fontId="50" fillId="0" borderId="12" xfId="58" applyNumberFormat="1" applyFont="1" applyFill="1" applyBorder="1" applyAlignment="1">
      <alignment horizontal="right" vertical="center"/>
      <protection/>
    </xf>
    <xf numFmtId="0" fontId="50" fillId="0" borderId="12" xfId="58" applyNumberFormat="1" applyFont="1" applyFill="1" applyBorder="1" applyAlignment="1">
      <alignment horizontal="center" vertical="center"/>
      <protection/>
    </xf>
    <xf numFmtId="187" fontId="1" fillId="0" borderId="12" xfId="42" applyNumberFormat="1" applyFont="1" applyFill="1" applyBorder="1" applyAlignment="1">
      <alignment horizontal="right" vertical="center"/>
    </xf>
    <xf numFmtId="168" fontId="49" fillId="0" borderId="14" xfId="58" applyNumberFormat="1" applyFont="1" applyBorder="1" applyAlignment="1">
      <alignment horizontal="center" vertical="center"/>
      <protection/>
    </xf>
    <xf numFmtId="10" fontId="20" fillId="0" borderId="14" xfId="58" applyNumberFormat="1" applyFont="1" applyFill="1" applyBorder="1" applyAlignment="1">
      <alignment horizontal="center" vertical="center"/>
      <protection/>
    </xf>
    <xf numFmtId="169" fontId="49" fillId="0" borderId="14" xfId="58" applyNumberFormat="1" applyFont="1" applyFill="1" applyBorder="1" applyAlignment="1">
      <alignment horizontal="center" vertical="center"/>
      <protection/>
    </xf>
    <xf numFmtId="2" fontId="49" fillId="0" borderId="14" xfId="58" applyNumberFormat="1" applyFont="1" applyBorder="1" applyAlignment="1">
      <alignment horizontal="center" vertical="center"/>
      <protection/>
    </xf>
    <xf numFmtId="3" fontId="50" fillId="0" borderId="14" xfId="58" applyNumberFormat="1" applyFont="1" applyFill="1" applyBorder="1" applyAlignment="1">
      <alignment horizontal="center" vertical="center"/>
      <protection/>
    </xf>
    <xf numFmtId="3" fontId="49" fillId="0" borderId="12" xfId="58" applyNumberFormat="1" applyFont="1" applyBorder="1" applyAlignment="1">
      <alignment horizontal="center" vertical="center"/>
      <protection/>
    </xf>
    <xf numFmtId="2" fontId="49" fillId="0" borderId="12" xfId="58" applyNumberFormat="1" applyFont="1" applyBorder="1" applyAlignment="1">
      <alignment horizontal="right" vertical="center"/>
      <protection/>
    </xf>
    <xf numFmtId="2" fontId="20" fillId="0" borderId="12" xfId="58" applyNumberFormat="1" applyFont="1" applyFill="1" applyBorder="1" applyAlignment="1">
      <alignment horizontal="right" vertical="center"/>
      <protection/>
    </xf>
    <xf numFmtId="2" fontId="49" fillId="0" borderId="12" xfId="58" applyNumberFormat="1" applyFont="1" applyFill="1" applyBorder="1" applyAlignment="1">
      <alignment horizontal="right" vertical="center"/>
      <protection/>
    </xf>
    <xf numFmtId="169" fontId="49" fillId="0" borderId="12" xfId="58" applyNumberFormat="1" applyFont="1" applyFill="1" applyBorder="1" applyAlignment="1">
      <alignment horizontal="right" vertical="center"/>
      <protection/>
    </xf>
    <xf numFmtId="2" fontId="50" fillId="0" borderId="12" xfId="58" applyNumberFormat="1" applyFont="1" applyBorder="1" applyAlignment="1">
      <alignment horizontal="center" vertical="center"/>
      <protection/>
    </xf>
    <xf numFmtId="3" fontId="49" fillId="0" borderId="12" xfId="58" applyNumberFormat="1" applyFont="1" applyFill="1" applyBorder="1" applyAlignment="1">
      <alignment horizontal="center" vertical="center"/>
      <protection/>
    </xf>
    <xf numFmtId="3" fontId="50" fillId="0" borderId="12" xfId="58" applyNumberFormat="1" applyFont="1" applyFill="1" applyBorder="1" applyAlignment="1">
      <alignment horizontal="center" vertical="center"/>
      <protection/>
    </xf>
    <xf numFmtId="0" fontId="1" fillId="0" borderId="14" xfId="58" applyFont="1" applyFill="1" applyBorder="1" applyAlignment="1">
      <alignment horizontal="right" vertical="center"/>
      <protection/>
    </xf>
    <xf numFmtId="1" fontId="50" fillId="0" borderId="14" xfId="58" applyNumberFormat="1" applyFont="1" applyFill="1" applyBorder="1" applyAlignment="1">
      <alignment horizontal="right" vertical="center"/>
      <protection/>
    </xf>
    <xf numFmtId="1" fontId="50" fillId="0" borderId="11" xfId="58" applyNumberFormat="1" applyFont="1" applyFill="1" applyBorder="1" applyAlignment="1">
      <alignment horizontal="right" vertical="center"/>
      <protection/>
    </xf>
    <xf numFmtId="0" fontId="1" fillId="0" borderId="12" xfId="58" applyFont="1" applyFill="1" applyBorder="1" applyAlignment="1">
      <alignment horizontal="right" vertical="center"/>
      <protection/>
    </xf>
    <xf numFmtId="1" fontId="50" fillId="0" borderId="12" xfId="58" applyNumberFormat="1" applyFont="1" applyFill="1" applyBorder="1" applyAlignment="1">
      <alignment horizontal="right" vertical="center"/>
      <protection/>
    </xf>
    <xf numFmtId="2" fontId="1" fillId="0" borderId="14" xfId="58" applyNumberFormat="1" applyFont="1" applyFill="1" applyBorder="1" applyAlignment="1">
      <alignment horizontal="right" vertical="center" indent="1"/>
      <protection/>
    </xf>
    <xf numFmtId="2" fontId="50" fillId="0" borderId="14" xfId="58" applyNumberFormat="1" applyFont="1" applyFill="1" applyBorder="1" applyAlignment="1">
      <alignment horizontal="right" vertical="center" indent="1"/>
      <protection/>
    </xf>
    <xf numFmtId="2" fontId="1" fillId="0" borderId="11" xfId="58" applyNumberFormat="1" applyFont="1" applyFill="1" applyBorder="1" applyAlignment="1">
      <alignment horizontal="right" vertical="center" indent="1"/>
      <protection/>
    </xf>
    <xf numFmtId="2" fontId="50" fillId="0" borderId="11" xfId="58" applyNumberFormat="1" applyFont="1" applyFill="1" applyBorder="1" applyAlignment="1">
      <alignment horizontal="right" vertical="center" indent="1"/>
      <protection/>
    </xf>
    <xf numFmtId="2" fontId="1" fillId="0" borderId="12" xfId="58" applyNumberFormat="1" applyFont="1" applyFill="1" applyBorder="1" applyAlignment="1">
      <alignment horizontal="right" vertical="center" indent="1"/>
      <protection/>
    </xf>
    <xf numFmtId="2" fontId="50" fillId="0" borderId="12" xfId="58" applyNumberFormat="1" applyFont="1" applyFill="1" applyBorder="1" applyAlignment="1">
      <alignment horizontal="right" vertical="center" indent="1"/>
      <protection/>
    </xf>
    <xf numFmtId="2" fontId="49" fillId="0" borderId="14" xfId="58" applyNumberFormat="1" applyFont="1" applyFill="1" applyBorder="1" applyAlignment="1">
      <alignment horizontal="right" vertical="center" indent="1"/>
      <protection/>
    </xf>
    <xf numFmtId="2" fontId="49" fillId="0" borderId="12" xfId="58" applyNumberFormat="1" applyFont="1" applyFill="1" applyBorder="1" applyAlignment="1">
      <alignment horizontal="right" vertical="center" indent="1"/>
      <protection/>
    </xf>
    <xf numFmtId="0" fontId="0" fillId="0" borderId="0" xfId="59" applyFont="1" applyFill="1" applyBorder="1" applyAlignment="1">
      <alignment horizontal="left" vertical="center"/>
      <protection/>
    </xf>
    <xf numFmtId="0" fontId="50" fillId="24" borderId="0" xfId="59" applyFont="1" applyFill="1" applyBorder="1" applyAlignment="1">
      <alignment horizontal="center" vertical="center"/>
      <protection/>
    </xf>
    <xf numFmtId="0" fontId="49" fillId="0" borderId="11" xfId="59" applyFont="1" applyFill="1" applyBorder="1" applyAlignment="1" quotePrefix="1">
      <alignment horizontal="center" vertical="center"/>
      <protection/>
    </xf>
    <xf numFmtId="0" fontId="49" fillId="0" borderId="11" xfId="59" applyFont="1" applyBorder="1" applyAlignment="1">
      <alignment horizontal="left" vertical="center"/>
      <protection/>
    </xf>
    <xf numFmtId="0" fontId="50" fillId="0" borderId="11" xfId="59" applyFont="1" applyFill="1" applyBorder="1" applyAlignment="1">
      <alignment horizontal="center" vertical="center"/>
      <protection/>
    </xf>
    <xf numFmtId="0" fontId="49" fillId="0" borderId="11" xfId="59" applyFont="1" applyFill="1" applyBorder="1" applyAlignment="1">
      <alignment horizontal="left" vertical="center"/>
      <protection/>
    </xf>
    <xf numFmtId="0" fontId="49" fillId="0" borderId="11" xfId="59" applyFont="1" applyFill="1" applyBorder="1" applyAlignment="1">
      <alignment horizontal="center" vertical="center"/>
      <protection/>
    </xf>
    <xf numFmtId="0" fontId="49" fillId="0" borderId="11" xfId="59" applyNumberFormat="1" applyFont="1" applyFill="1" applyBorder="1" applyAlignment="1">
      <alignment horizontal="center" vertical="center"/>
      <protection/>
    </xf>
    <xf numFmtId="0" fontId="50" fillId="0" borderId="11" xfId="59" applyNumberFormat="1" applyFont="1" applyBorder="1" applyAlignment="1">
      <alignment horizontal="center" vertical="center"/>
      <protection/>
    </xf>
    <xf numFmtId="0" fontId="1" fillId="0" borderId="11" xfId="59" applyFont="1" applyFill="1" applyBorder="1" applyAlignment="1">
      <alignment horizontal="center" vertical="center"/>
      <protection/>
    </xf>
    <xf numFmtId="2" fontId="1" fillId="0" borderId="11" xfId="59" applyNumberFormat="1" applyFont="1" applyFill="1" applyBorder="1" applyAlignment="1">
      <alignment horizontal="center" vertical="center"/>
      <protection/>
    </xf>
    <xf numFmtId="2" fontId="50" fillId="0" borderId="11" xfId="59" applyNumberFormat="1" applyFont="1" applyFill="1" applyBorder="1" applyAlignment="1">
      <alignment horizontal="center" vertical="center"/>
      <protection/>
    </xf>
    <xf numFmtId="0" fontId="50" fillId="0" borderId="11" xfId="59" applyNumberFormat="1" applyFont="1" applyFill="1" applyBorder="1" applyAlignment="1">
      <alignment horizontal="center" vertical="center"/>
      <protection/>
    </xf>
    <xf numFmtId="0" fontId="1" fillId="0" borderId="11" xfId="59" applyNumberFormat="1" applyFont="1" applyBorder="1" applyAlignment="1">
      <alignment horizontal="left" vertical="center"/>
      <protection/>
    </xf>
    <xf numFmtId="2" fontId="1" fillId="0" borderId="11" xfId="59" applyNumberFormat="1" applyFont="1" applyBorder="1" applyAlignment="1">
      <alignment horizontal="center" vertical="center"/>
      <protection/>
    </xf>
    <xf numFmtId="0" fontId="1" fillId="0" borderId="11" xfId="59" applyFont="1" applyBorder="1" applyAlignment="1">
      <alignment horizontal="center" vertical="center"/>
      <protection/>
    </xf>
    <xf numFmtId="168" fontId="1" fillId="0" borderId="11" xfId="59" applyNumberFormat="1" applyFont="1" applyBorder="1" applyAlignment="1">
      <alignment horizontal="center" vertical="center"/>
      <protection/>
    </xf>
    <xf numFmtId="2" fontId="55" fillId="0" borderId="11" xfId="59" applyNumberFormat="1" applyFont="1" applyFill="1" applyBorder="1" applyAlignment="1">
      <alignment horizontal="center" vertical="center"/>
      <protection/>
    </xf>
    <xf numFmtId="0" fontId="55" fillId="0" borderId="11" xfId="59" applyFont="1" applyFill="1" applyBorder="1" applyAlignment="1">
      <alignment horizontal="center" vertical="center"/>
      <protection/>
    </xf>
    <xf numFmtId="1" fontId="1" fillId="0" borderId="11" xfId="59" applyNumberFormat="1" applyFont="1" applyBorder="1" applyAlignment="1">
      <alignment horizontal="center" vertical="center"/>
      <protection/>
    </xf>
    <xf numFmtId="1" fontId="55" fillId="0" borderId="11" xfId="59" applyNumberFormat="1" applyFont="1" applyFill="1" applyBorder="1" applyAlignment="1">
      <alignment horizontal="center" vertical="center"/>
      <protection/>
    </xf>
    <xf numFmtId="0" fontId="49" fillId="0" borderId="14" xfId="59" applyNumberFormat="1" applyFont="1" applyFill="1" applyBorder="1" applyAlignment="1">
      <alignment horizontal="center" vertical="center"/>
      <protection/>
    </xf>
    <xf numFmtId="2" fontId="50" fillId="0" borderId="14" xfId="59" applyNumberFormat="1" applyFont="1" applyBorder="1" applyAlignment="1">
      <alignment horizontal="center" vertical="center"/>
      <protection/>
    </xf>
    <xf numFmtId="0" fontId="50" fillId="0" borderId="14" xfId="59" applyNumberFormat="1" applyFont="1" applyBorder="1" applyAlignment="1">
      <alignment horizontal="center" vertical="center"/>
      <protection/>
    </xf>
    <xf numFmtId="164" fontId="50" fillId="0" borderId="14" xfId="59" applyNumberFormat="1" applyFont="1" applyFill="1" applyBorder="1" applyAlignment="1">
      <alignment horizontal="center" vertical="center"/>
      <protection/>
    </xf>
    <xf numFmtId="2" fontId="1" fillId="0" borderId="14" xfId="59" applyNumberFormat="1" applyFont="1" applyFill="1" applyBorder="1" applyAlignment="1">
      <alignment horizontal="center" vertical="center"/>
      <protection/>
    </xf>
    <xf numFmtId="2" fontId="50" fillId="0" borderId="14" xfId="59" applyNumberFormat="1" applyFont="1" applyFill="1" applyBorder="1" applyAlignment="1">
      <alignment horizontal="center" vertical="center"/>
      <protection/>
    </xf>
    <xf numFmtId="0" fontId="49" fillId="0" borderId="12" xfId="59" applyNumberFormat="1" applyFont="1" applyFill="1" applyBorder="1" applyAlignment="1">
      <alignment horizontal="center" vertical="center"/>
      <protection/>
    </xf>
    <xf numFmtId="1" fontId="50" fillId="0" borderId="12" xfId="59" applyNumberFormat="1" applyFont="1" applyBorder="1" applyAlignment="1">
      <alignment horizontal="center" vertical="center"/>
      <protection/>
    </xf>
    <xf numFmtId="0" fontId="49" fillId="0" borderId="12" xfId="59" applyFont="1" applyBorder="1" applyAlignment="1">
      <alignment horizontal="center" vertical="center"/>
      <protection/>
    </xf>
    <xf numFmtId="0" fontId="50" fillId="0" borderId="12" xfId="59" applyFont="1" applyFill="1" applyBorder="1" applyAlignment="1">
      <alignment horizontal="center" vertical="center"/>
      <protection/>
    </xf>
    <xf numFmtId="49" fontId="49" fillId="0" borderId="12" xfId="59" applyNumberFormat="1" applyFont="1" applyFill="1" applyBorder="1" applyAlignment="1">
      <alignment horizontal="center" vertical="center"/>
      <protection/>
    </xf>
    <xf numFmtId="0" fontId="49" fillId="0" borderId="12" xfId="59" applyFont="1" applyFill="1" applyBorder="1" applyAlignment="1">
      <alignment horizontal="center" vertical="center"/>
      <protection/>
    </xf>
    <xf numFmtId="0" fontId="50" fillId="0" borderId="12" xfId="59" applyFont="1" applyBorder="1" applyAlignment="1">
      <alignment horizontal="center" vertical="center"/>
      <protection/>
    </xf>
    <xf numFmtId="0" fontId="49" fillId="0" borderId="12" xfId="59" applyNumberFormat="1" applyFont="1" applyFill="1" applyBorder="1" applyAlignment="1" quotePrefix="1">
      <alignment horizontal="center" vertical="center"/>
      <protection/>
    </xf>
    <xf numFmtId="3" fontId="49" fillId="0" borderId="14" xfId="59" applyNumberFormat="1" applyFont="1" applyFill="1" applyBorder="1" applyAlignment="1">
      <alignment horizontal="center" vertical="center"/>
      <protection/>
    </xf>
    <xf numFmtId="164" fontId="49" fillId="0" borderId="14" xfId="59" applyNumberFormat="1" applyFont="1" applyFill="1" applyBorder="1" applyAlignment="1">
      <alignment horizontal="center" vertical="center"/>
      <protection/>
    </xf>
    <xf numFmtId="2" fontId="49" fillId="0" borderId="14" xfId="59" applyNumberFormat="1" applyFont="1" applyFill="1" applyBorder="1" applyAlignment="1">
      <alignment horizontal="center" vertical="center"/>
      <protection/>
    </xf>
    <xf numFmtId="0" fontId="50" fillId="0" borderId="12" xfId="59" applyNumberFormat="1" applyFont="1" applyBorder="1" applyAlignment="1">
      <alignment horizontal="center" vertical="center"/>
      <protection/>
    </xf>
    <xf numFmtId="2" fontId="1" fillId="0" borderId="12" xfId="59" applyNumberFormat="1" applyFont="1" applyFill="1" applyBorder="1" applyAlignment="1">
      <alignment horizontal="center" vertical="center"/>
      <protection/>
    </xf>
    <xf numFmtId="2" fontId="50" fillId="0" borderId="12" xfId="59" applyNumberFormat="1" applyFont="1" applyFill="1" applyBorder="1" applyAlignment="1">
      <alignment horizontal="center" vertical="center"/>
      <protection/>
    </xf>
    <xf numFmtId="3" fontId="49" fillId="0" borderId="12" xfId="59" applyNumberFormat="1" applyFont="1" applyFill="1" applyBorder="1" applyAlignment="1" quotePrefix="1">
      <alignment horizontal="center" vertical="center"/>
      <protection/>
    </xf>
    <xf numFmtId="2" fontId="49" fillId="0" borderId="12" xfId="59" applyNumberFormat="1" applyFont="1" applyFill="1" applyBorder="1" applyAlignment="1">
      <alignment horizontal="center" vertical="center"/>
      <protection/>
    </xf>
    <xf numFmtId="3" fontId="49" fillId="0" borderId="12" xfId="59" applyNumberFormat="1" applyFont="1" applyFill="1" applyBorder="1" applyAlignment="1">
      <alignment horizontal="center" vertical="center"/>
      <protection/>
    </xf>
    <xf numFmtId="3" fontId="49" fillId="0" borderId="43" xfId="59" applyNumberFormat="1" applyFont="1" applyFill="1" applyBorder="1" applyAlignment="1" quotePrefix="1">
      <alignment horizontal="center" vertical="center"/>
      <protection/>
    </xf>
    <xf numFmtId="168" fontId="49" fillId="0" borderId="43" xfId="59" applyNumberFormat="1" applyFont="1" applyFill="1" applyBorder="1" applyAlignment="1">
      <alignment horizontal="center" vertical="center"/>
      <protection/>
    </xf>
    <xf numFmtId="170" fontId="49" fillId="0" borderId="43" xfId="59" applyNumberFormat="1" applyFont="1" applyFill="1" applyBorder="1" applyAlignment="1">
      <alignment horizontal="center" vertical="center"/>
      <protection/>
    </xf>
    <xf numFmtId="2" fontId="49" fillId="0" borderId="43" xfId="59" applyNumberFormat="1" applyFont="1" applyFill="1" applyBorder="1" applyAlignment="1">
      <alignment horizontal="center" vertical="center"/>
      <protection/>
    </xf>
    <xf numFmtId="2" fontId="50" fillId="0" borderId="43" xfId="59" applyNumberFormat="1" applyFont="1" applyFill="1" applyBorder="1" applyAlignment="1">
      <alignment horizontal="center" vertical="center"/>
      <protection/>
    </xf>
    <xf numFmtId="1" fontId="49" fillId="0" borderId="43" xfId="59" applyNumberFormat="1" applyFont="1" applyFill="1" applyBorder="1" applyAlignment="1">
      <alignment horizontal="center" vertical="center"/>
      <protection/>
    </xf>
    <xf numFmtId="1" fontId="50" fillId="0" borderId="43" xfId="59" applyNumberFormat="1" applyFont="1" applyFill="1" applyBorder="1" applyAlignment="1">
      <alignment horizontal="center" vertical="center"/>
      <protection/>
    </xf>
    <xf numFmtId="3" fontId="49" fillId="0" borderId="43" xfId="59" applyNumberFormat="1" applyFont="1" applyFill="1" applyBorder="1" applyAlignment="1">
      <alignment horizontal="center" vertical="center"/>
      <protection/>
    </xf>
    <xf numFmtId="170" fontId="1" fillId="0" borderId="14" xfId="59" applyNumberFormat="1" applyFont="1" applyFill="1" applyBorder="1" applyAlignment="1">
      <alignment horizontal="right" vertical="center"/>
      <protection/>
    </xf>
    <xf numFmtId="170" fontId="1" fillId="0" borderId="14" xfId="59" applyNumberFormat="1" applyFont="1" applyBorder="1" applyAlignment="1">
      <alignment horizontal="right" vertical="center"/>
      <protection/>
    </xf>
    <xf numFmtId="170" fontId="1" fillId="0" borderId="11" xfId="59" applyNumberFormat="1" applyFont="1" applyFill="1" applyBorder="1" applyAlignment="1">
      <alignment horizontal="right" vertical="center"/>
      <protection/>
    </xf>
    <xf numFmtId="170" fontId="1" fillId="0" borderId="11" xfId="59" applyNumberFormat="1" applyFont="1" applyBorder="1" applyAlignment="1">
      <alignment horizontal="right" vertical="center"/>
      <protection/>
    </xf>
    <xf numFmtId="170" fontId="1" fillId="0" borderId="12" xfId="59" applyNumberFormat="1" applyFont="1" applyFill="1" applyBorder="1" applyAlignment="1">
      <alignment horizontal="right" vertical="center"/>
      <protection/>
    </xf>
    <xf numFmtId="170" fontId="1" fillId="0" borderId="12" xfId="59" applyNumberFormat="1" applyFont="1" applyBorder="1" applyAlignment="1">
      <alignment horizontal="right" vertical="center"/>
      <protection/>
    </xf>
    <xf numFmtId="170" fontId="50" fillId="0" borderId="14" xfId="59" applyNumberFormat="1" applyFont="1" applyFill="1" applyBorder="1" applyAlignment="1">
      <alignment horizontal="right" vertical="center"/>
      <protection/>
    </xf>
    <xf numFmtId="170" fontId="49" fillId="0" borderId="14" xfId="59" applyNumberFormat="1" applyFont="1" applyBorder="1" applyAlignment="1">
      <alignment horizontal="right" vertical="center"/>
      <protection/>
    </xf>
    <xf numFmtId="2" fontId="49" fillId="0" borderId="14" xfId="59" applyNumberFormat="1" applyFont="1" applyBorder="1" applyAlignment="1">
      <alignment horizontal="right" vertical="center"/>
      <protection/>
    </xf>
    <xf numFmtId="170" fontId="49" fillId="0" borderId="12" xfId="59" applyNumberFormat="1" applyFont="1" applyFill="1" applyBorder="1" applyAlignment="1">
      <alignment horizontal="right" vertical="center"/>
      <protection/>
    </xf>
    <xf numFmtId="170" fontId="49" fillId="0" borderId="12" xfId="59" applyNumberFormat="1" applyFont="1" applyBorder="1" applyAlignment="1">
      <alignment horizontal="right" vertical="center"/>
      <protection/>
    </xf>
    <xf numFmtId="2" fontId="50" fillId="0" borderId="14" xfId="59" applyNumberFormat="1" applyFont="1" applyBorder="1" applyAlignment="1">
      <alignment horizontal="right" vertical="center"/>
      <protection/>
    </xf>
    <xf numFmtId="2" fontId="50" fillId="0" borderId="11" xfId="59" applyNumberFormat="1" applyFont="1" applyBorder="1" applyAlignment="1">
      <alignment horizontal="right" vertical="center"/>
      <protection/>
    </xf>
    <xf numFmtId="2" fontId="50" fillId="0" borderId="11" xfId="59" applyNumberFormat="1" applyFont="1" applyFill="1" applyBorder="1" applyAlignment="1">
      <alignment horizontal="right" vertical="center"/>
      <protection/>
    </xf>
    <xf numFmtId="2" fontId="50" fillId="0" borderId="11" xfId="59" applyNumberFormat="1" applyFont="1" applyFill="1" applyBorder="1" applyAlignment="1">
      <alignment horizontal="right" vertical="center"/>
      <protection/>
    </xf>
    <xf numFmtId="2" fontId="50" fillId="0" borderId="12" xfId="59" applyNumberFormat="1" applyFont="1" applyBorder="1" applyAlignment="1">
      <alignment horizontal="right" vertical="center"/>
      <protection/>
    </xf>
    <xf numFmtId="2" fontId="50" fillId="0" borderId="12" xfId="59" applyNumberFormat="1" applyFont="1" applyFill="1" applyBorder="1" applyAlignment="1">
      <alignment horizontal="right" vertical="center"/>
      <protection/>
    </xf>
    <xf numFmtId="164" fontId="50" fillId="0" borderId="14" xfId="59" applyNumberFormat="1" applyFont="1" applyFill="1" applyBorder="1" applyAlignment="1">
      <alignment horizontal="right" vertical="center"/>
      <protection/>
    </xf>
    <xf numFmtId="164" fontId="50" fillId="0" borderId="11" xfId="59" applyNumberFormat="1" applyFont="1" applyFill="1" applyBorder="1" applyAlignment="1">
      <alignment horizontal="right" vertical="center"/>
      <protection/>
    </xf>
    <xf numFmtId="164" fontId="50" fillId="0" borderId="12" xfId="59" applyNumberFormat="1" applyFont="1" applyFill="1" applyBorder="1" applyAlignment="1">
      <alignment horizontal="right" vertical="center"/>
      <protection/>
    </xf>
    <xf numFmtId="1" fontId="50" fillId="0" borderId="14" xfId="42" applyNumberFormat="1" applyFont="1" applyFill="1" applyBorder="1" applyAlignment="1">
      <alignment horizontal="right" vertical="center"/>
    </xf>
    <xf numFmtId="1" fontId="50" fillId="0" borderId="11" xfId="42" applyNumberFormat="1" applyFont="1" applyFill="1" applyBorder="1" applyAlignment="1">
      <alignment horizontal="right" vertical="center"/>
    </xf>
    <xf numFmtId="0" fontId="1" fillId="0" borderId="14" xfId="59" applyFont="1" applyFill="1" applyBorder="1" applyAlignment="1">
      <alignment horizontal="right" vertical="center"/>
      <protection/>
    </xf>
    <xf numFmtId="0" fontId="1" fillId="0" borderId="11" xfId="59" applyFont="1" applyFill="1" applyBorder="1" applyAlignment="1">
      <alignment horizontal="right" vertical="center"/>
      <protection/>
    </xf>
    <xf numFmtId="164" fontId="50" fillId="24" borderId="11" xfId="59" applyNumberFormat="1" applyFont="1" applyFill="1" applyBorder="1" applyAlignment="1">
      <alignment horizontal="right" vertical="center"/>
      <protection/>
    </xf>
    <xf numFmtId="0" fontId="1" fillId="0" borderId="12" xfId="59" applyFont="1" applyFill="1" applyBorder="1" applyAlignment="1">
      <alignment horizontal="right" vertical="center"/>
      <protection/>
    </xf>
    <xf numFmtId="1" fontId="50" fillId="0" borderId="12" xfId="42" applyNumberFormat="1" applyFont="1" applyFill="1" applyBorder="1" applyAlignment="1">
      <alignment horizontal="right" vertical="center"/>
    </xf>
    <xf numFmtId="1" fontId="49" fillId="0" borderId="12" xfId="42" applyNumberFormat="1" applyFont="1" applyFill="1" applyBorder="1" applyAlignment="1">
      <alignment horizontal="right" vertical="center"/>
    </xf>
    <xf numFmtId="3" fontId="49" fillId="0" borderId="14" xfId="42" applyNumberFormat="1" applyFont="1" applyFill="1" applyBorder="1" applyAlignment="1">
      <alignment horizontal="right" vertical="center"/>
    </xf>
    <xf numFmtId="3" fontId="50" fillId="0" borderId="14" xfId="42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50" fillId="0" borderId="11" xfId="0" applyNumberFormat="1" applyFont="1" applyBorder="1" applyAlignment="1">
      <alignment horizontal="center" vertical="center"/>
    </xf>
    <xf numFmtId="0" fontId="50" fillId="0" borderId="14" xfId="0" applyNumberFormat="1" applyFont="1" applyBorder="1" applyAlignment="1">
      <alignment horizontal="center" vertical="center"/>
    </xf>
    <xf numFmtId="5" fontId="49" fillId="0" borderId="12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 quotePrefix="1">
      <alignment horizontal="center" vertical="center"/>
    </xf>
    <xf numFmtId="0" fontId="50" fillId="0" borderId="12" xfId="0" applyNumberFormat="1" applyFont="1" applyBorder="1" applyAlignment="1">
      <alignment horizontal="center" vertical="center"/>
    </xf>
    <xf numFmtId="4" fontId="49" fillId="0" borderId="14" xfId="0" applyNumberFormat="1" applyFont="1" applyFill="1" applyBorder="1" applyAlignment="1">
      <alignment horizontal="center" vertical="center"/>
    </xf>
    <xf numFmtId="2" fontId="50" fillId="27" borderId="14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170" fontId="53" fillId="0" borderId="11" xfId="0" applyNumberFormat="1" applyFont="1" applyFill="1" applyBorder="1" applyAlignment="1">
      <alignment horizontal="right" vertical="center"/>
    </xf>
    <xf numFmtId="2" fontId="50" fillId="0" borderId="11" xfId="0" applyNumberFormat="1" applyFont="1" applyFill="1" applyBorder="1" applyAlignment="1" quotePrefix="1">
      <alignment horizontal="right" vertical="center"/>
    </xf>
    <xf numFmtId="168" fontId="49" fillId="0" borderId="14" xfId="0" applyNumberFormat="1" applyFont="1" applyFill="1" applyBorder="1" applyAlignment="1">
      <alignment horizontal="right" vertical="center"/>
    </xf>
    <xf numFmtId="4" fontId="49" fillId="0" borderId="12" xfId="0" applyNumberFormat="1" applyFont="1" applyFill="1" applyBorder="1" applyAlignment="1">
      <alignment horizontal="right" vertical="center"/>
    </xf>
    <xf numFmtId="191" fontId="1" fillId="0" borderId="14" xfId="0" applyNumberFormat="1" applyFont="1" applyBorder="1" applyAlignment="1" quotePrefix="1">
      <alignment horizontal="right" vertical="center"/>
    </xf>
    <xf numFmtId="191" fontId="1" fillId="0" borderId="14" xfId="0" applyNumberFormat="1" applyFont="1" applyBorder="1" applyAlignment="1">
      <alignment horizontal="right" vertical="center"/>
    </xf>
    <xf numFmtId="191" fontId="1" fillId="0" borderId="11" xfId="0" applyNumberFormat="1" applyFont="1" applyBorder="1" applyAlignment="1">
      <alignment horizontal="right" vertical="center"/>
    </xf>
    <xf numFmtId="191" fontId="1" fillId="0" borderId="11" xfId="0" applyNumberFormat="1" applyFont="1" applyFill="1" applyBorder="1" applyAlignment="1">
      <alignment horizontal="right" vertical="center"/>
    </xf>
    <xf numFmtId="191" fontId="1" fillId="0" borderId="11" xfId="0" applyNumberFormat="1" applyFont="1" applyBorder="1" applyAlignment="1" quotePrefix="1">
      <alignment horizontal="right" vertical="center"/>
    </xf>
    <xf numFmtId="191" fontId="1" fillId="0" borderId="12" xfId="0" applyNumberFormat="1" applyFont="1" applyBorder="1" applyAlignment="1">
      <alignment horizontal="right" vertical="center"/>
    </xf>
    <xf numFmtId="191" fontId="49" fillId="0" borderId="14" xfId="0" applyNumberFormat="1" applyFont="1" applyBorder="1" applyAlignment="1">
      <alignment horizontal="right" vertical="center"/>
    </xf>
    <xf numFmtId="0" fontId="50" fillId="0" borderId="14" xfId="0" applyFont="1" applyFill="1" applyBorder="1" applyAlignment="1">
      <alignment horizontal="right" vertical="center"/>
    </xf>
    <xf numFmtId="0" fontId="50" fillId="0" borderId="11" xfId="0" applyFont="1" applyFill="1" applyBorder="1" applyAlignment="1">
      <alignment horizontal="right" vertical="center"/>
    </xf>
    <xf numFmtId="2" fontId="55" fillId="0" borderId="14" xfId="0" applyNumberFormat="1" applyFont="1" applyFill="1" applyBorder="1" applyAlignment="1">
      <alignment horizontal="center" vertical="center"/>
    </xf>
    <xf numFmtId="2" fontId="55" fillId="0" borderId="11" xfId="0" applyNumberFormat="1" applyFont="1" applyFill="1" applyBorder="1" applyAlignment="1">
      <alignment horizontal="center" vertical="center"/>
    </xf>
    <xf numFmtId="2" fontId="55" fillId="0" borderId="12" xfId="0" applyNumberFormat="1" applyFont="1" applyFill="1" applyBorder="1" applyAlignment="1">
      <alignment horizontal="center" vertical="center"/>
    </xf>
    <xf numFmtId="169" fontId="50" fillId="0" borderId="11" xfId="0" applyNumberFormat="1" applyFont="1" applyFill="1" applyBorder="1" applyAlignment="1">
      <alignment horizontal="center" vertical="center"/>
    </xf>
    <xf numFmtId="169" fontId="50" fillId="0" borderId="11" xfId="0" applyNumberFormat="1" applyFont="1" applyFill="1" applyBorder="1" applyAlignment="1" applyProtection="1">
      <alignment horizontal="center" vertical="center"/>
      <protection/>
    </xf>
    <xf numFmtId="169" fontId="55" fillId="0" borderId="11" xfId="0" applyNumberFormat="1" applyFont="1" applyFill="1" applyBorder="1" applyAlignment="1">
      <alignment horizontal="center" vertical="center"/>
    </xf>
    <xf numFmtId="169" fontId="50" fillId="0" borderId="12" xfId="0" applyNumberFormat="1" applyFont="1" applyFill="1" applyBorder="1" applyAlignment="1">
      <alignment horizontal="center" vertical="center"/>
    </xf>
    <xf numFmtId="196" fontId="49" fillId="0" borderId="14" xfId="0" applyNumberFormat="1" applyFont="1" applyFill="1" applyBorder="1" applyAlignment="1" applyProtection="1">
      <alignment horizontal="center" vertical="center"/>
      <protection/>
    </xf>
    <xf numFmtId="2" fontId="49" fillId="0" borderId="14" xfId="0" applyNumberFormat="1" applyFont="1" applyFill="1" applyBorder="1" applyAlignment="1" applyProtection="1">
      <alignment horizontal="center" vertical="center"/>
      <protection/>
    </xf>
    <xf numFmtId="169" fontId="49" fillId="0" borderId="14" xfId="0" applyNumberFormat="1" applyFont="1" applyFill="1" applyBorder="1" applyAlignment="1" applyProtection="1">
      <alignment horizontal="center" vertical="center"/>
      <protection/>
    </xf>
    <xf numFmtId="169" fontId="49" fillId="0" borderId="14" xfId="0" applyNumberFormat="1" applyFont="1" applyFill="1" applyBorder="1" applyAlignment="1">
      <alignment horizontal="center" vertical="center"/>
    </xf>
    <xf numFmtId="169" fontId="50" fillId="0" borderId="14" xfId="0" applyNumberFormat="1" applyFont="1" applyFill="1" applyBorder="1" applyAlignment="1" applyProtection="1">
      <alignment horizontal="center" vertical="center"/>
      <protection/>
    </xf>
    <xf numFmtId="196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12" xfId="0" applyNumberFormat="1" applyFont="1" applyFill="1" applyBorder="1" applyAlignment="1" applyProtection="1">
      <alignment horizontal="center" vertical="center"/>
      <protection/>
    </xf>
    <xf numFmtId="2" fontId="50" fillId="0" borderId="12" xfId="0" applyNumberFormat="1" applyFont="1" applyFill="1" applyBorder="1" applyAlignment="1" applyProtection="1">
      <alignment horizontal="center" vertical="center"/>
      <protection/>
    </xf>
    <xf numFmtId="169" fontId="50" fillId="0" borderId="12" xfId="0" applyNumberFormat="1" applyFont="1" applyFill="1" applyBorder="1" applyAlignment="1" applyProtection="1">
      <alignment horizontal="center" vertical="center"/>
      <protection/>
    </xf>
    <xf numFmtId="3" fontId="50" fillId="0" borderId="14" xfId="0" applyNumberFormat="1" applyFont="1" applyFill="1" applyBorder="1" applyAlignment="1" applyProtection="1">
      <alignment horizontal="right" vertical="center"/>
      <protection/>
    </xf>
    <xf numFmtId="3" fontId="50" fillId="0" borderId="11" xfId="0" applyNumberFormat="1" applyFont="1" applyFill="1" applyBorder="1" applyAlignment="1" applyProtection="1">
      <alignment horizontal="right" vertical="center"/>
      <protection/>
    </xf>
    <xf numFmtId="3" fontId="50" fillId="0" borderId="12" xfId="0" applyNumberFormat="1" applyFont="1" applyFill="1" applyBorder="1" applyAlignment="1" applyProtection="1">
      <alignment horizontal="right" vertical="center"/>
      <protection/>
    </xf>
    <xf numFmtId="4" fontId="45" fillId="0" borderId="0" xfId="0" applyNumberFormat="1" applyFont="1" applyFill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2" fontId="1" fillId="0" borderId="11" xfId="0" applyNumberFormat="1" applyFont="1" applyFill="1" applyBorder="1" applyAlignment="1">
      <alignment horizontal="right"/>
    </xf>
    <xf numFmtId="2" fontId="50" fillId="0" borderId="11" xfId="0" applyNumberFormat="1" applyFont="1" applyFill="1" applyBorder="1" applyAlignment="1">
      <alignment horizontal="right"/>
    </xf>
    <xf numFmtId="2" fontId="49" fillId="0" borderId="11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49" fillId="0" borderId="11" xfId="0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 horizontal="left"/>
    </xf>
    <xf numFmtId="3" fontId="50" fillId="0" borderId="11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right"/>
    </xf>
    <xf numFmtId="3" fontId="50" fillId="0" borderId="11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50" fillId="0" borderId="11" xfId="0" applyFont="1" applyFill="1" applyBorder="1" applyAlignment="1">
      <alignment horizontal="right" vertical="center" indent="2"/>
    </xf>
    <xf numFmtId="0" fontId="50" fillId="10" borderId="11" xfId="0" applyFont="1" applyFill="1" applyBorder="1" applyAlignment="1">
      <alignment horizontal="right" vertical="center" indent="2"/>
    </xf>
    <xf numFmtId="0" fontId="50" fillId="3" borderId="11" xfId="0" applyFont="1" applyFill="1" applyBorder="1" applyAlignment="1">
      <alignment horizontal="right" vertical="center" indent="2"/>
    </xf>
    <xf numFmtId="4" fontId="1" fillId="0" borderId="14" xfId="0" applyNumberFormat="1" applyFont="1" applyFill="1" applyBorder="1" applyAlignment="1">
      <alignment horizontal="right" vertical="center"/>
    </xf>
    <xf numFmtId="49" fontId="20" fillId="0" borderId="12" xfId="0" applyNumberFormat="1" applyFont="1" applyFill="1" applyBorder="1" applyAlignment="1">
      <alignment horizontal="center" vertical="center"/>
    </xf>
    <xf numFmtId="3" fontId="49" fillId="0" borderId="14" xfId="42" applyNumberFormat="1" applyFont="1" applyBorder="1" applyAlignment="1">
      <alignment horizontal="right" vertical="center"/>
    </xf>
    <xf numFmtId="3" fontId="50" fillId="0" borderId="14" xfId="42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4" fontId="49" fillId="0" borderId="14" xfId="0" applyNumberFormat="1" applyFont="1" applyFill="1" applyBorder="1" applyAlignment="1">
      <alignment horizontal="right" vertical="center"/>
    </xf>
    <xf numFmtId="0" fontId="50" fillId="0" borderId="14" xfId="0" applyFont="1" applyFill="1" applyBorder="1" applyAlignment="1">
      <alignment horizontal="right" vertical="center" indent="2"/>
    </xf>
    <xf numFmtId="0" fontId="20" fillId="0" borderId="12" xfId="0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0" fontId="15" fillId="0" borderId="14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center" vertical="center"/>
    </xf>
    <xf numFmtId="0" fontId="20" fillId="26" borderId="12" xfId="0" applyFont="1" applyFill="1" applyBorder="1" applyAlignment="1">
      <alignment horizontal="center" vertical="center"/>
    </xf>
    <xf numFmtId="2" fontId="20" fillId="26" borderId="14" xfId="0" applyNumberFormat="1" applyFont="1" applyFill="1" applyBorder="1" applyAlignment="1">
      <alignment horizontal="center" vertical="center"/>
    </xf>
    <xf numFmtId="2" fontId="20" fillId="26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55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26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49" fillId="0" borderId="11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left" vertical="top" wrapText="1"/>
    </xf>
    <xf numFmtId="0" fontId="58" fillId="0" borderId="11" xfId="0" applyFont="1" applyBorder="1" applyAlignment="1">
      <alignment horizontal="left" vertical="top" wrapText="1"/>
    </xf>
    <xf numFmtId="0" fontId="49" fillId="26" borderId="0" xfId="0" applyFont="1" applyFill="1" applyBorder="1" applyAlignment="1">
      <alignment horizontal="left" vertical="top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49" fillId="26" borderId="0" xfId="0" applyFont="1" applyFill="1" applyBorder="1" applyAlignment="1">
      <alignment vertical="top"/>
    </xf>
    <xf numFmtId="0" fontId="49" fillId="0" borderId="0" xfId="0" applyFont="1" applyFill="1" applyBorder="1" applyAlignment="1" applyProtection="1">
      <alignment horizontal="left" vertical="top" wrapText="1"/>
      <protection/>
    </xf>
    <xf numFmtId="0" fontId="49" fillId="0" borderId="0" xfId="0" applyFont="1" applyBorder="1" applyAlignment="1">
      <alignment vertical="top"/>
    </xf>
    <xf numFmtId="0" fontId="49" fillId="0" borderId="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56" fillId="0" borderId="11" xfId="0" applyNumberFormat="1" applyFont="1" applyBorder="1" applyAlignment="1">
      <alignment horizontal="center"/>
    </xf>
    <xf numFmtId="165" fontId="59" fillId="0" borderId="11" xfId="0" applyNumberFormat="1" applyFont="1" applyFill="1" applyBorder="1" applyAlignment="1" applyProtection="1">
      <alignment horizontal="center" vertical="center"/>
      <protection/>
    </xf>
    <xf numFmtId="43" fontId="60" fillId="0" borderId="11" xfId="0" applyNumberFormat="1" applyFont="1" applyBorder="1" applyAlignment="1">
      <alignment vertical="top"/>
    </xf>
    <xf numFmtId="0" fontId="60" fillId="0" borderId="11" xfId="0" applyFont="1" applyBorder="1" applyAlignment="1">
      <alignment horizontal="center" vertical="top"/>
    </xf>
    <xf numFmtId="0" fontId="1" fillId="26" borderId="0" xfId="0" applyFont="1" applyFill="1" applyBorder="1" applyAlignment="1">
      <alignment vertical="top"/>
    </xf>
    <xf numFmtId="164" fontId="1" fillId="0" borderId="0" xfId="0" applyNumberFormat="1" applyFont="1" applyFill="1" applyBorder="1" applyAlignment="1" applyProtection="1">
      <alignment horizontal="center" vertical="top"/>
      <protection/>
    </xf>
    <xf numFmtId="170" fontId="1" fillId="0" borderId="0" xfId="0" applyNumberFormat="1" applyFont="1" applyBorder="1" applyAlignment="1" applyProtection="1">
      <alignment horizontal="right" vertical="top"/>
      <protection/>
    </xf>
    <xf numFmtId="37" fontId="1" fillId="0" borderId="0" xfId="0" applyNumberFormat="1" applyFont="1" applyBorder="1" applyAlignment="1" applyProtection="1">
      <alignment vertical="top"/>
      <protection/>
    </xf>
    <xf numFmtId="164" fontId="1" fillId="0" borderId="0" xfId="0" applyNumberFormat="1" applyFont="1" applyBorder="1" applyAlignment="1" applyProtection="1">
      <alignment horizontal="center" vertical="top"/>
      <protection/>
    </xf>
    <xf numFmtId="37" fontId="1" fillId="0" borderId="0" xfId="0" applyNumberFormat="1" applyFont="1" applyFill="1" applyBorder="1" applyAlignment="1" applyProtection="1">
      <alignment vertical="top"/>
      <protection/>
    </xf>
    <xf numFmtId="37" fontId="1" fillId="0" borderId="0" xfId="0" applyNumberFormat="1" applyFont="1" applyFill="1" applyBorder="1" applyAlignment="1" applyProtection="1">
      <alignment vertical="top"/>
      <protection/>
    </xf>
    <xf numFmtId="2" fontId="1" fillId="0" borderId="0" xfId="0" applyNumberFormat="1" applyFont="1" applyFill="1" applyBorder="1" applyAlignment="1">
      <alignment vertical="top"/>
    </xf>
    <xf numFmtId="187" fontId="1" fillId="0" borderId="0" xfId="42" applyNumberFormat="1" applyFont="1" applyBorder="1" applyAlignment="1" applyProtection="1">
      <alignment vertical="top"/>
      <protection/>
    </xf>
    <xf numFmtId="187" fontId="1" fillId="0" borderId="0" xfId="0" applyNumberFormat="1" applyFont="1" applyBorder="1" applyAlignment="1">
      <alignment vertical="top"/>
    </xf>
    <xf numFmtId="187" fontId="49" fillId="0" borderId="0" xfId="42" applyNumberFormat="1" applyFont="1" applyBorder="1" applyAlignment="1" applyProtection="1">
      <alignment vertical="top"/>
      <protection/>
    </xf>
    <xf numFmtId="187" fontId="55" fillId="0" borderId="0" xfId="42" applyNumberFormat="1" applyFont="1" applyBorder="1" applyAlignment="1" applyProtection="1">
      <alignment vertical="top"/>
      <protection/>
    </xf>
    <xf numFmtId="187" fontId="55" fillId="0" borderId="0" xfId="0" applyNumberFormat="1" applyFont="1" applyBorder="1" applyAlignment="1">
      <alignment vertical="top"/>
    </xf>
    <xf numFmtId="187" fontId="15" fillId="0" borderId="0" xfId="42" applyNumberFormat="1" applyFont="1" applyBorder="1" applyAlignment="1" applyProtection="1">
      <alignment vertical="top"/>
      <protection/>
    </xf>
    <xf numFmtId="0" fontId="49" fillId="0" borderId="11" xfId="0" applyFont="1" applyBorder="1" applyAlignment="1">
      <alignment horizontal="center" vertical="top"/>
    </xf>
    <xf numFmtId="0" fontId="56" fillId="0" borderId="11" xfId="0" applyFont="1" applyBorder="1" applyAlignment="1">
      <alignment horizontal="center" vertical="top"/>
    </xf>
    <xf numFmtId="187" fontId="57" fillId="0" borderId="11" xfId="42" applyNumberFormat="1" applyFont="1" applyFill="1" applyBorder="1" applyAlignment="1" applyProtection="1">
      <alignment vertical="center"/>
      <protection/>
    </xf>
    <xf numFmtId="0" fontId="58" fillId="0" borderId="11" xfId="0" applyFont="1" applyBorder="1" applyAlignment="1">
      <alignment horizontal="center" vertical="top"/>
    </xf>
    <xf numFmtId="43" fontId="56" fillId="0" borderId="11" xfId="0" applyNumberFormat="1" applyFont="1" applyBorder="1" applyAlignment="1">
      <alignment vertical="top"/>
    </xf>
    <xf numFmtId="0" fontId="49" fillId="26" borderId="0" xfId="0" applyFont="1" applyFill="1" applyBorder="1" applyAlignment="1">
      <alignment horizontal="center" vertical="top"/>
    </xf>
    <xf numFmtId="164" fontId="49" fillId="0" borderId="0" xfId="0" applyNumberFormat="1" applyFont="1" applyFill="1" applyBorder="1" applyAlignment="1" applyProtection="1">
      <alignment horizontal="center" vertical="top"/>
      <protection/>
    </xf>
    <xf numFmtId="170" fontId="49" fillId="0" borderId="0" xfId="0" applyNumberFormat="1" applyFont="1" applyBorder="1" applyAlignment="1" applyProtection="1">
      <alignment horizontal="right" vertical="top"/>
      <protection/>
    </xf>
    <xf numFmtId="37" fontId="49" fillId="0" borderId="0" xfId="0" applyNumberFormat="1" applyFont="1" applyBorder="1" applyAlignment="1" applyProtection="1">
      <alignment vertical="top"/>
      <protection/>
    </xf>
    <xf numFmtId="164" fontId="49" fillId="0" borderId="0" xfId="0" applyNumberFormat="1" applyFont="1" applyBorder="1" applyAlignment="1" applyProtection="1">
      <alignment horizontal="center" vertical="top"/>
      <protection/>
    </xf>
    <xf numFmtId="37" fontId="49" fillId="0" borderId="0" xfId="0" applyNumberFormat="1" applyFont="1" applyFill="1" applyBorder="1" applyAlignment="1" applyProtection="1">
      <alignment vertical="top"/>
      <protection/>
    </xf>
    <xf numFmtId="2" fontId="49" fillId="0" borderId="0" xfId="0" applyNumberFormat="1" applyFont="1" applyFill="1" applyBorder="1" applyAlignment="1">
      <alignment vertical="top"/>
    </xf>
    <xf numFmtId="187" fontId="49" fillId="0" borderId="0" xfId="42" applyNumberFormat="1" applyFont="1" applyBorder="1" applyAlignment="1">
      <alignment vertical="top"/>
    </xf>
    <xf numFmtId="187" fontId="49" fillId="0" borderId="0" xfId="0" applyNumberFormat="1" applyFont="1" applyBorder="1" applyAlignment="1">
      <alignment vertical="top"/>
    </xf>
    <xf numFmtId="187" fontId="1" fillId="0" borderId="0" xfId="42" applyNumberFormat="1" applyFont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26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56" fillId="26" borderId="11" xfId="0" applyFont="1" applyFill="1" applyBorder="1" applyAlignment="1">
      <alignment horizontal="left" vertical="top" wrapText="1"/>
    </xf>
    <xf numFmtId="0" fontId="60" fillId="26" borderId="11" xfId="0" applyFont="1" applyFill="1" applyBorder="1" applyAlignment="1">
      <alignment vertical="top"/>
    </xf>
    <xf numFmtId="2" fontId="60" fillId="0" borderId="11" xfId="0" applyNumberFormat="1" applyFont="1" applyBorder="1" applyAlignment="1">
      <alignment horizontal="center" vertical="top"/>
    </xf>
    <xf numFmtId="2" fontId="56" fillId="0" borderId="11" xfId="0" applyNumberFormat="1" applyFont="1" applyBorder="1" applyAlignment="1">
      <alignment horizontal="center" vertical="top"/>
    </xf>
    <xf numFmtId="1" fontId="60" fillId="0" borderId="11" xfId="0" applyNumberFormat="1" applyFont="1" applyBorder="1" applyAlignment="1">
      <alignment horizontal="right" vertical="top" indent="1"/>
    </xf>
    <xf numFmtId="1" fontId="56" fillId="0" borderId="11" xfId="0" applyNumberFormat="1" applyFont="1" applyBorder="1" applyAlignment="1">
      <alignment horizontal="right" vertical="top" indent="1"/>
    </xf>
    <xf numFmtId="0" fontId="58" fillId="0" borderId="11" xfId="0" applyFont="1" applyBorder="1" applyAlignment="1">
      <alignment horizontal="right" vertical="top" indent="1"/>
    </xf>
    <xf numFmtId="0" fontId="58" fillId="0" borderId="11" xfId="0" applyFont="1" applyBorder="1" applyAlignment="1">
      <alignment horizontal="right" vertical="top" indent="2"/>
    </xf>
    <xf numFmtId="0" fontId="56" fillId="0" borderId="11" xfId="0" applyFont="1" applyBorder="1" applyAlignment="1">
      <alignment/>
    </xf>
    <xf numFmtId="0" fontId="56" fillId="0" borderId="11" xfId="0" applyFont="1" applyFill="1" applyBorder="1" applyAlignment="1">
      <alignment/>
    </xf>
    <xf numFmtId="2" fontId="56" fillId="0" borderId="11" xfId="0" applyNumberFormat="1" applyFont="1" applyBorder="1" applyAlignment="1">
      <alignment/>
    </xf>
    <xf numFmtId="0" fontId="56" fillId="0" borderId="44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1" xfId="0" applyNumberFormat="1" applyFont="1" applyBorder="1" applyAlignment="1">
      <alignment/>
    </xf>
    <xf numFmtId="0" fontId="56" fillId="0" borderId="45" xfId="0" applyNumberFormat="1" applyFont="1" applyBorder="1" applyAlignment="1">
      <alignment/>
    </xf>
    <xf numFmtId="0" fontId="58" fillId="0" borderId="46" xfId="0" applyNumberFormat="1" applyFont="1" applyBorder="1" applyAlignment="1">
      <alignment/>
    </xf>
    <xf numFmtId="0" fontId="56" fillId="0" borderId="12" xfId="0" applyNumberFormat="1" applyFont="1" applyBorder="1" applyAlignment="1">
      <alignment/>
    </xf>
    <xf numFmtId="0" fontId="56" fillId="0" borderId="15" xfId="0" applyNumberFormat="1" applyFont="1" applyBorder="1" applyAlignment="1">
      <alignment/>
    </xf>
    <xf numFmtId="0" fontId="56" fillId="0" borderId="21" xfId="0" applyNumberFormat="1" applyFont="1" applyFill="1" applyBorder="1" applyAlignment="1">
      <alignment/>
    </xf>
    <xf numFmtId="0" fontId="56" fillId="0" borderId="35" xfId="0" applyNumberFormat="1" applyFont="1" applyFill="1" applyBorder="1" applyAlignment="1">
      <alignment/>
    </xf>
    <xf numFmtId="0" fontId="56" fillId="0" borderId="0" xfId="0" applyNumberFormat="1" applyFont="1" applyBorder="1" applyAlignment="1">
      <alignment/>
    </xf>
    <xf numFmtId="49" fontId="56" fillId="0" borderId="0" xfId="0" applyNumberFormat="1" applyFont="1" applyBorder="1" applyAlignment="1">
      <alignment horizontal="center"/>
    </xf>
    <xf numFmtId="0" fontId="60" fillId="0" borderId="11" xfId="0" applyFont="1" applyBorder="1" applyAlignment="1">
      <alignment/>
    </xf>
    <xf numFmtId="0" fontId="60" fillId="0" borderId="44" xfId="0" applyNumberFormat="1" applyFont="1" applyBorder="1" applyAlignment="1">
      <alignment/>
    </xf>
    <xf numFmtId="2" fontId="60" fillId="0" borderId="0" xfId="0" applyNumberFormat="1" applyFont="1" applyBorder="1" applyAlignment="1">
      <alignment/>
    </xf>
    <xf numFmtId="0" fontId="60" fillId="0" borderId="47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44" xfId="0" applyFont="1" applyBorder="1" applyAlignment="1">
      <alignment/>
    </xf>
    <xf numFmtId="0" fontId="60" fillId="0" borderId="47" xfId="0" applyFont="1" applyBorder="1" applyAlignment="1">
      <alignment/>
    </xf>
    <xf numFmtId="0" fontId="60" fillId="0" borderId="11" xfId="0" applyNumberFormat="1" applyFont="1" applyBorder="1" applyAlignment="1">
      <alignment/>
    </xf>
    <xf numFmtId="0" fontId="60" fillId="0" borderId="11" xfId="0" applyNumberFormat="1" applyFont="1" applyFill="1" applyBorder="1" applyAlignment="1">
      <alignment/>
    </xf>
    <xf numFmtId="0" fontId="60" fillId="0" borderId="0" xfId="0" applyNumberFormat="1" applyFont="1" applyBorder="1" applyAlignment="1">
      <alignment/>
    </xf>
    <xf numFmtId="0" fontId="60" fillId="0" borderId="11" xfId="0" applyFont="1" applyFill="1" applyBorder="1" applyAlignment="1">
      <alignment/>
    </xf>
    <xf numFmtId="1" fontId="56" fillId="0" borderId="11" xfId="0" applyNumberFormat="1" applyFont="1" applyBorder="1" applyAlignment="1">
      <alignment/>
    </xf>
    <xf numFmtId="1" fontId="60" fillId="0" borderId="11" xfId="0" applyNumberFormat="1" applyFont="1" applyBorder="1" applyAlignment="1">
      <alignment/>
    </xf>
    <xf numFmtId="1" fontId="60" fillId="0" borderId="11" xfId="0" applyNumberFormat="1" applyFont="1" applyFill="1" applyBorder="1" applyAlignment="1">
      <alignment/>
    </xf>
    <xf numFmtId="0" fontId="58" fillId="15" borderId="11" xfId="0" applyNumberFormat="1" applyFont="1" applyFill="1" applyBorder="1" applyAlignment="1">
      <alignment/>
    </xf>
    <xf numFmtId="2" fontId="58" fillId="15" borderId="11" xfId="0" applyNumberFormat="1" applyFont="1" applyFill="1" applyBorder="1" applyAlignment="1">
      <alignment/>
    </xf>
    <xf numFmtId="2" fontId="56" fillId="15" borderId="11" xfId="0" applyNumberFormat="1" applyFont="1" applyFill="1" applyBorder="1" applyAlignment="1">
      <alignment/>
    </xf>
    <xf numFmtId="2" fontId="56" fillId="0" borderId="11" xfId="0" applyNumberFormat="1" applyFont="1" applyFill="1" applyBorder="1" applyAlignment="1">
      <alignment/>
    </xf>
    <xf numFmtId="170" fontId="60" fillId="0" borderId="44" xfId="0" applyNumberFormat="1" applyFont="1" applyBorder="1" applyAlignment="1">
      <alignment/>
    </xf>
    <xf numFmtId="170" fontId="60" fillId="0" borderId="47" xfId="0" applyNumberFormat="1" applyFont="1" applyBorder="1" applyAlignment="1">
      <alignment/>
    </xf>
    <xf numFmtId="170" fontId="60" fillId="0" borderId="11" xfId="0" applyNumberFormat="1" applyFont="1" applyBorder="1" applyAlignment="1">
      <alignment/>
    </xf>
    <xf numFmtId="170" fontId="56" fillId="0" borderId="11" xfId="0" applyNumberFormat="1" applyFont="1" applyBorder="1" applyAlignment="1">
      <alignment/>
    </xf>
    <xf numFmtId="170" fontId="60" fillId="0" borderId="11" xfId="0" applyNumberFormat="1" applyFont="1" applyFill="1" applyBorder="1" applyAlignment="1">
      <alignment/>
    </xf>
    <xf numFmtId="170" fontId="60" fillId="0" borderId="0" xfId="0" applyNumberFormat="1" applyFont="1" applyBorder="1" applyAlignment="1">
      <alignment/>
    </xf>
    <xf numFmtId="170" fontId="60" fillId="0" borderId="45" xfId="0" applyNumberFormat="1" applyFont="1" applyBorder="1" applyAlignment="1">
      <alignment/>
    </xf>
    <xf numFmtId="0" fontId="60" fillId="0" borderId="48" xfId="0" applyFont="1" applyBorder="1" applyAlignment="1">
      <alignment/>
    </xf>
    <xf numFmtId="0" fontId="60" fillId="0" borderId="10" xfId="0" applyFont="1" applyBorder="1" applyAlignment="1">
      <alignment/>
    </xf>
    <xf numFmtId="2" fontId="60" fillId="0" borderId="11" xfId="0" applyNumberFormat="1" applyFont="1" applyBorder="1" applyAlignment="1">
      <alignment/>
    </xf>
    <xf numFmtId="2" fontId="60" fillId="0" borderId="11" xfId="0" applyNumberFormat="1" applyFont="1" applyFill="1" applyBorder="1" applyAlignment="1">
      <alignment/>
    </xf>
    <xf numFmtId="0" fontId="56" fillId="28" borderId="11" xfId="0" applyFont="1" applyFill="1" applyBorder="1" applyAlignment="1">
      <alignment/>
    </xf>
    <xf numFmtId="0" fontId="56" fillId="17" borderId="11" xfId="0" applyFont="1" applyFill="1" applyBorder="1" applyAlignment="1">
      <alignment/>
    </xf>
    <xf numFmtId="169" fontId="60" fillId="0" borderId="11" xfId="0" applyNumberFormat="1" applyFont="1" applyBorder="1" applyAlignment="1">
      <alignment/>
    </xf>
    <xf numFmtId="169" fontId="60" fillId="0" borderId="11" xfId="0" applyNumberFormat="1" applyFont="1" applyFill="1" applyBorder="1" applyAlignment="1">
      <alignment/>
    </xf>
    <xf numFmtId="2" fontId="56" fillId="28" borderId="11" xfId="0" applyNumberFormat="1" applyFont="1" applyFill="1" applyBorder="1" applyAlignment="1">
      <alignment/>
    </xf>
    <xf numFmtId="0" fontId="56" fillId="0" borderId="14" xfId="0" applyFont="1" applyBorder="1" applyAlignment="1">
      <alignment/>
    </xf>
    <xf numFmtId="0" fontId="60" fillId="0" borderId="14" xfId="0" applyFont="1" applyBorder="1" applyAlignment="1">
      <alignment/>
    </xf>
    <xf numFmtId="0" fontId="56" fillId="0" borderId="14" xfId="0" applyFont="1" applyFill="1" applyBorder="1" applyAlignment="1">
      <alignment/>
    </xf>
    <xf numFmtId="2" fontId="56" fillId="0" borderId="14" xfId="0" applyNumberFormat="1" applyFont="1" applyBorder="1" applyAlignment="1">
      <alignment/>
    </xf>
    <xf numFmtId="2" fontId="56" fillId="0" borderId="12" xfId="0" applyNumberFormat="1" applyFont="1" applyBorder="1" applyAlignment="1">
      <alignment/>
    </xf>
    <xf numFmtId="170" fontId="60" fillId="0" borderId="12" xfId="0" applyNumberFormat="1" applyFont="1" applyBorder="1" applyAlignment="1">
      <alignment/>
    </xf>
    <xf numFmtId="170" fontId="56" fillId="0" borderId="12" xfId="0" applyNumberFormat="1" applyFont="1" applyBorder="1" applyAlignment="1">
      <alignment/>
    </xf>
    <xf numFmtId="2" fontId="60" fillId="0" borderId="12" xfId="0" applyNumberFormat="1" applyFont="1" applyBorder="1" applyAlignment="1">
      <alignment/>
    </xf>
    <xf numFmtId="2" fontId="60" fillId="0" borderId="12" xfId="0" applyNumberFormat="1" applyFont="1" applyFill="1" applyBorder="1" applyAlignment="1">
      <alignment/>
    </xf>
    <xf numFmtId="0" fontId="60" fillId="20" borderId="11" xfId="0" applyFont="1" applyFill="1" applyBorder="1" applyAlignment="1">
      <alignment/>
    </xf>
    <xf numFmtId="0" fontId="56" fillId="20" borderId="11" xfId="0" applyFont="1" applyFill="1" applyBorder="1" applyAlignment="1">
      <alignment/>
    </xf>
    <xf numFmtId="2" fontId="56" fillId="20" borderId="11" xfId="0" applyNumberFormat="1" applyFont="1" applyFill="1" applyBorder="1" applyAlignment="1">
      <alignment/>
    </xf>
    <xf numFmtId="0" fontId="56" fillId="0" borderId="12" xfId="0" applyNumberFormat="1" applyFont="1" applyBorder="1" applyAlignment="1">
      <alignment horizontal="center"/>
    </xf>
    <xf numFmtId="0" fontId="56" fillId="0" borderId="12" xfId="0" applyNumberFormat="1" applyFont="1" applyFill="1" applyBorder="1" applyAlignment="1">
      <alignment horizontal="center"/>
    </xf>
    <xf numFmtId="2" fontId="56" fillId="0" borderId="12" xfId="0" applyNumberFormat="1" applyFont="1" applyBorder="1" applyAlignment="1">
      <alignment horizontal="center"/>
    </xf>
    <xf numFmtId="49" fontId="56" fillId="0" borderId="12" xfId="0" applyNumberFormat="1" applyFont="1" applyBorder="1" applyAlignment="1">
      <alignment horizontal="center"/>
    </xf>
    <xf numFmtId="0" fontId="57" fillId="0" borderId="11" xfId="0" applyFont="1" applyFill="1" applyBorder="1" applyAlignment="1">
      <alignment/>
    </xf>
    <xf numFmtId="2" fontId="58" fillId="0" borderId="11" xfId="0" applyNumberFormat="1" applyFont="1" applyFill="1" applyBorder="1" applyAlignment="1">
      <alignment/>
    </xf>
    <xf numFmtId="170" fontId="57" fillId="0" borderId="12" xfId="0" applyNumberFormat="1" applyFont="1" applyFill="1" applyBorder="1" applyAlignment="1">
      <alignment/>
    </xf>
    <xf numFmtId="2" fontId="56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1" fontId="15" fillId="0" borderId="12" xfId="42" applyNumberFormat="1" applyFont="1" applyFill="1" applyBorder="1" applyAlignment="1">
      <alignment horizontal="right" vertical="center"/>
    </xf>
    <xf numFmtId="165" fontId="55" fillId="0" borderId="11" xfId="0" applyNumberFormat="1" applyFont="1" applyFill="1" applyBorder="1" applyAlignment="1" applyProtection="1">
      <alignment horizontal="center" vertical="center"/>
      <protection/>
    </xf>
    <xf numFmtId="0" fontId="36" fillId="15" borderId="0" xfId="0" applyFont="1" applyFill="1" applyBorder="1" applyAlignment="1">
      <alignment/>
    </xf>
    <xf numFmtId="0" fontId="36" fillId="17" borderId="0" xfId="0" applyFont="1" applyFill="1" applyBorder="1" applyAlignment="1">
      <alignment/>
    </xf>
    <xf numFmtId="0" fontId="36" fillId="22" borderId="0" xfId="0" applyFont="1" applyFill="1" applyBorder="1" applyAlignment="1">
      <alignment/>
    </xf>
    <xf numFmtId="0" fontId="36" fillId="10" borderId="0" xfId="0" applyFont="1" applyFill="1" applyBorder="1" applyAlignment="1">
      <alignment/>
    </xf>
    <xf numFmtId="0" fontId="36" fillId="25" borderId="0" xfId="0" applyFont="1" applyFill="1" applyBorder="1" applyAlignment="1">
      <alignment/>
    </xf>
    <xf numFmtId="0" fontId="36" fillId="0" borderId="0" xfId="0" applyFont="1" applyFill="1" applyBorder="1" applyAlignment="1">
      <alignment horizontal="right"/>
    </xf>
    <xf numFmtId="1" fontId="49" fillId="0" borderId="36" xfId="0" applyNumberFormat="1" applyFont="1" applyFill="1" applyBorder="1" applyAlignment="1">
      <alignment horizontal="center" vertical="center"/>
    </xf>
    <xf numFmtId="0" fontId="45" fillId="0" borderId="49" xfId="0" applyFont="1" applyFill="1" applyBorder="1" applyAlignment="1">
      <alignment horizontal="left" vertical="center"/>
    </xf>
    <xf numFmtId="0" fontId="45" fillId="0" borderId="42" xfId="0" applyFont="1" applyFill="1" applyBorder="1" applyAlignment="1">
      <alignment horizontal="left" vertical="center"/>
    </xf>
    <xf numFmtId="0" fontId="36" fillId="19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left" wrapText="1"/>
    </xf>
    <xf numFmtId="0" fontId="36" fillId="24" borderId="0" xfId="0" applyFont="1" applyFill="1" applyBorder="1" applyAlignment="1">
      <alignment horizontal="left" wrapText="1"/>
    </xf>
    <xf numFmtId="0" fontId="0" fillId="19" borderId="0" xfId="0" applyFont="1" applyFill="1" applyBorder="1" applyAlignment="1">
      <alignment horizontal="left" wrapText="1"/>
    </xf>
    <xf numFmtId="0" fontId="0" fillId="10" borderId="0" xfId="0" applyFont="1" applyFill="1" applyBorder="1" applyAlignment="1">
      <alignment horizontal="left" wrapText="1"/>
    </xf>
    <xf numFmtId="2" fontId="49" fillId="0" borderId="11" xfId="0" applyNumberFormat="1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5" fillId="0" borderId="36" xfId="0" applyFont="1" applyFill="1" applyBorder="1" applyAlignment="1">
      <alignment horizontal="left" vertical="center"/>
    </xf>
    <xf numFmtId="1" fontId="49" fillId="0" borderId="42" xfId="0" applyNumberFormat="1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9" fillId="0" borderId="4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/>
    </xf>
    <xf numFmtId="14" fontId="49" fillId="0" borderId="11" xfId="0" applyNumberFormat="1" applyFont="1" applyFill="1" applyBorder="1" applyAlignment="1">
      <alignment horizontal="center" vertical="center"/>
    </xf>
    <xf numFmtId="1" fontId="49" fillId="0" borderId="36" xfId="0" applyNumberFormat="1" applyFont="1" applyFill="1" applyBorder="1" applyAlignment="1" applyProtection="1">
      <alignment horizontal="center" vertical="center"/>
      <protection locked="0"/>
    </xf>
    <xf numFmtId="1" fontId="49" fillId="0" borderId="42" xfId="0" applyNumberFormat="1" applyFont="1" applyFill="1" applyBorder="1" applyAlignment="1" applyProtection="1">
      <alignment horizontal="center" vertical="center"/>
      <protection locked="0"/>
    </xf>
    <xf numFmtId="0" fontId="45" fillId="0" borderId="11" xfId="59" applyFont="1" applyFill="1" applyBorder="1" applyAlignment="1">
      <alignment horizontal="left" vertical="center"/>
      <protection/>
    </xf>
    <xf numFmtId="14" fontId="49" fillId="0" borderId="11" xfId="59" applyNumberFormat="1" applyFont="1" applyFill="1" applyBorder="1" applyAlignment="1">
      <alignment horizontal="center" vertical="center"/>
      <protection/>
    </xf>
    <xf numFmtId="1" fontId="49" fillId="0" borderId="36" xfId="59" applyNumberFormat="1" applyFont="1" applyBorder="1" applyAlignment="1">
      <alignment horizontal="center" vertical="center"/>
      <protection/>
    </xf>
    <xf numFmtId="1" fontId="49" fillId="0" borderId="42" xfId="59" applyNumberFormat="1" applyFont="1" applyBorder="1" applyAlignment="1">
      <alignment horizontal="center" vertical="center"/>
      <protection/>
    </xf>
    <xf numFmtId="0" fontId="49" fillId="0" borderId="36" xfId="58" applyFont="1" applyBorder="1" applyAlignment="1">
      <alignment horizontal="center" vertical="center"/>
      <protection/>
    </xf>
    <xf numFmtId="0" fontId="49" fillId="0" borderId="49" xfId="58" applyFont="1" applyBorder="1" applyAlignment="1">
      <alignment horizontal="center" vertical="center"/>
      <protection/>
    </xf>
    <xf numFmtId="0" fontId="49" fillId="0" borderId="42" xfId="58" applyFont="1" applyBorder="1" applyAlignment="1">
      <alignment horizontal="center" vertical="center"/>
      <protection/>
    </xf>
    <xf numFmtId="0" fontId="45" fillId="0" borderId="36" xfId="58" applyFont="1" applyFill="1" applyBorder="1" applyAlignment="1">
      <alignment horizontal="left" vertical="center"/>
      <protection/>
    </xf>
    <xf numFmtId="0" fontId="45" fillId="0" borderId="49" xfId="58" applyFont="1" applyFill="1" applyBorder="1" applyAlignment="1">
      <alignment horizontal="left" vertical="center"/>
      <protection/>
    </xf>
    <xf numFmtId="0" fontId="45" fillId="0" borderId="42" xfId="58" applyFont="1" applyFill="1" applyBorder="1" applyAlignment="1">
      <alignment horizontal="left" vertical="center"/>
      <protection/>
    </xf>
    <xf numFmtId="2" fontId="49" fillId="0" borderId="36" xfId="58" applyNumberFormat="1" applyFont="1" applyFill="1" applyBorder="1" applyAlignment="1">
      <alignment horizontal="center" vertical="center"/>
      <protection/>
    </xf>
    <xf numFmtId="2" fontId="49" fillId="0" borderId="42" xfId="58" applyNumberFormat="1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70" fontId="49" fillId="0" borderId="36" xfId="0" applyNumberFormat="1" applyFont="1" applyBorder="1" applyAlignment="1">
      <alignment horizontal="center" vertical="center"/>
    </xf>
    <xf numFmtId="170" fontId="49" fillId="0" borderId="49" xfId="0" applyNumberFormat="1" applyFont="1" applyBorder="1" applyAlignment="1">
      <alignment horizontal="center" vertical="center"/>
    </xf>
    <xf numFmtId="170" fontId="49" fillId="0" borderId="42" xfId="0" applyNumberFormat="1" applyFont="1" applyBorder="1" applyAlignment="1">
      <alignment horizontal="center" vertical="center"/>
    </xf>
    <xf numFmtId="0" fontId="49" fillId="0" borderId="36" xfId="57" applyFont="1" applyBorder="1" applyAlignment="1">
      <alignment horizontal="center" vertical="center"/>
      <protection/>
    </xf>
    <xf numFmtId="0" fontId="49" fillId="0" borderId="42" xfId="57" applyFont="1" applyBorder="1" applyAlignment="1">
      <alignment horizontal="center" vertical="center"/>
      <protection/>
    </xf>
    <xf numFmtId="0" fontId="49" fillId="0" borderId="36" xfId="57" applyFont="1" applyFill="1" applyBorder="1" applyAlignment="1">
      <alignment horizontal="center" vertical="center"/>
      <protection/>
    </xf>
    <xf numFmtId="0" fontId="49" fillId="0" borderId="42" xfId="57" applyFont="1" applyFill="1" applyBorder="1" applyAlignment="1">
      <alignment horizontal="center" vertical="center"/>
      <protection/>
    </xf>
    <xf numFmtId="0" fontId="49" fillId="0" borderId="49" xfId="57" applyFont="1" applyBorder="1" applyAlignment="1">
      <alignment horizontal="center" vertical="center"/>
      <protection/>
    </xf>
    <xf numFmtId="0" fontId="45" fillId="0" borderId="36" xfId="57" applyFont="1" applyFill="1" applyBorder="1" applyAlignment="1">
      <alignment horizontal="left" vertical="center"/>
      <protection/>
    </xf>
    <xf numFmtId="0" fontId="45" fillId="0" borderId="49" xfId="57" applyFont="1" applyFill="1" applyBorder="1" applyAlignment="1">
      <alignment horizontal="left" vertical="center"/>
      <protection/>
    </xf>
    <xf numFmtId="0" fontId="45" fillId="0" borderId="42" xfId="57" applyFont="1" applyFill="1" applyBorder="1" applyAlignment="1">
      <alignment horizontal="left" vertical="center"/>
      <protection/>
    </xf>
    <xf numFmtId="1" fontId="49" fillId="0" borderId="49" xfId="0" applyNumberFormat="1" applyFont="1" applyFill="1" applyBorder="1" applyAlignment="1">
      <alignment horizontal="center" vertical="center"/>
    </xf>
    <xf numFmtId="1" fontId="45" fillId="0" borderId="36" xfId="0" applyNumberFormat="1" applyFont="1" applyFill="1" applyBorder="1" applyAlignment="1">
      <alignment horizontal="left" vertical="center"/>
    </xf>
    <xf numFmtId="1" fontId="45" fillId="0" borderId="49" xfId="0" applyNumberFormat="1" applyFont="1" applyFill="1" applyBorder="1" applyAlignment="1">
      <alignment horizontal="left" vertical="center"/>
    </xf>
    <xf numFmtId="1" fontId="45" fillId="0" borderId="42" xfId="0" applyNumberFormat="1" applyFont="1" applyFill="1" applyBorder="1" applyAlignment="1">
      <alignment horizontal="left" vertical="center"/>
    </xf>
    <xf numFmtId="170" fontId="49" fillId="0" borderId="36" xfId="0" applyNumberFormat="1" applyFont="1" applyFill="1" applyBorder="1" applyAlignment="1">
      <alignment horizontal="center" vertical="center"/>
    </xf>
    <xf numFmtId="170" fontId="49" fillId="0" borderId="49" xfId="0" applyNumberFormat="1" applyFont="1" applyFill="1" applyBorder="1" applyAlignment="1">
      <alignment horizontal="center" vertical="center"/>
    </xf>
    <xf numFmtId="170" fontId="49" fillId="0" borderId="42" xfId="0" applyNumberFormat="1" applyFont="1" applyFill="1" applyBorder="1" applyAlignment="1">
      <alignment horizontal="center" vertical="center"/>
    </xf>
    <xf numFmtId="5" fontId="49" fillId="0" borderId="36" xfId="0" applyNumberFormat="1" applyFont="1" applyFill="1" applyBorder="1" applyAlignment="1">
      <alignment horizontal="center" vertical="center"/>
    </xf>
    <xf numFmtId="5" fontId="49" fillId="0" borderId="49" xfId="0" applyNumberFormat="1" applyFont="1" applyFill="1" applyBorder="1" applyAlignment="1">
      <alignment horizontal="center" vertical="center"/>
    </xf>
    <xf numFmtId="5" fontId="49" fillId="0" borderId="42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5" fontId="20" fillId="0" borderId="36" xfId="0" applyNumberFormat="1" applyFont="1" applyFill="1" applyBorder="1" applyAlignment="1">
      <alignment horizontal="center" vertical="center"/>
    </xf>
    <xf numFmtId="5" fontId="20" fillId="0" borderId="42" xfId="0" applyNumberFormat="1" applyFont="1" applyFill="1" applyBorder="1" applyAlignment="1">
      <alignment horizontal="center" vertical="center"/>
    </xf>
    <xf numFmtId="3" fontId="49" fillId="0" borderId="36" xfId="0" applyNumberFormat="1" applyFont="1" applyFill="1" applyBorder="1" applyAlignment="1">
      <alignment horizontal="center" vertical="center"/>
    </xf>
    <xf numFmtId="3" fontId="49" fillId="0" borderId="42" xfId="0" applyNumberFormat="1" applyFont="1" applyFill="1" applyBorder="1" applyAlignment="1">
      <alignment horizontal="center" vertical="center"/>
    </xf>
    <xf numFmtId="0" fontId="45" fillId="0" borderId="36" xfId="0" applyFont="1" applyBorder="1" applyAlignment="1">
      <alignment horizontal="left" vertical="top"/>
    </xf>
    <xf numFmtId="0" fontId="45" fillId="0" borderId="49" xfId="0" applyFont="1" applyBorder="1" applyAlignment="1">
      <alignment horizontal="left" vertical="top"/>
    </xf>
    <xf numFmtId="0" fontId="45" fillId="0" borderId="42" xfId="0" applyFont="1" applyBorder="1" applyAlignment="1">
      <alignment horizontal="left" vertical="top"/>
    </xf>
    <xf numFmtId="0" fontId="45" fillId="0" borderId="36" xfId="0" applyFont="1" applyFill="1" applyBorder="1" applyAlignment="1" applyProtection="1">
      <alignment horizontal="left" vertical="center"/>
      <protection locked="0"/>
    </xf>
    <xf numFmtId="0" fontId="45" fillId="0" borderId="49" xfId="0" applyFont="1" applyFill="1" applyBorder="1" applyAlignment="1" applyProtection="1">
      <alignment horizontal="left" vertical="center"/>
      <protection locked="0"/>
    </xf>
    <xf numFmtId="0" fontId="45" fillId="0" borderId="42" xfId="0" applyFont="1" applyFill="1" applyBorder="1" applyAlignment="1" applyProtection="1">
      <alignment horizontal="left" vertical="center"/>
      <protection locked="0"/>
    </xf>
    <xf numFmtId="0" fontId="11" fillId="0" borderId="36" xfId="0" applyFont="1" applyFill="1" applyBorder="1" applyAlignment="1">
      <alignment horizontal="left"/>
    </xf>
    <xf numFmtId="0" fontId="11" fillId="0" borderId="49" xfId="0" applyFont="1" applyFill="1" applyBorder="1" applyAlignment="1">
      <alignment horizontal="left"/>
    </xf>
    <xf numFmtId="0" fontId="11" fillId="0" borderId="42" xfId="0" applyFont="1" applyFill="1" applyBorder="1" applyAlignment="1">
      <alignment horizontal="left"/>
    </xf>
    <xf numFmtId="44" fontId="56" fillId="0" borderId="36" xfId="0" applyNumberFormat="1" applyFont="1" applyBorder="1" applyAlignment="1">
      <alignment horizontal="center"/>
    </xf>
    <xf numFmtId="44" fontId="56" fillId="0" borderId="49" xfId="0" applyNumberFormat="1" applyFont="1" applyBorder="1" applyAlignment="1">
      <alignment horizontal="center"/>
    </xf>
    <xf numFmtId="44" fontId="56" fillId="0" borderId="42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6-01-17 2004 Table 09 Rural Int Pvt Cond" xfId="57"/>
    <cellStyle name="Normal_2006-01-17 2004 Table 11 ROPA Pct Poor" xfId="58"/>
    <cellStyle name="Normal_2006-01-17 2004 Table 12 Urb Int Pct Cong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FATAL ACCIDENTS PER 100/MILL. VMT 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322155"/>
        <c:axId val="8572804"/>
      </c:barChart>
      <c:catAx>
        <c:axId val="2332215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8572804"/>
        <c:crosses val="autoZero"/>
        <c:auto val="0"/>
        <c:lblOffset val="100"/>
        <c:tickLblSkip val="3"/>
        <c:noMultiLvlLbl val="0"/>
      </c:catAx>
      <c:valAx>
        <c:axId val="8572804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33221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URBAN INST. % V/C .7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046373"/>
        <c:axId val="23308494"/>
      </c:barChart>
      <c:catAx>
        <c:axId val="100463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23308494"/>
        <c:crosses val="autoZero"/>
        <c:auto val="0"/>
        <c:lblOffset val="100"/>
        <c:tickLblSkip val="3"/>
        <c:noMultiLvlLbl val="0"/>
      </c:catAx>
      <c:valAx>
        <c:axId val="23308494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0046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RURAL (OPA) % PSR &lt; 2.0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449855"/>
        <c:axId val="8939832"/>
      </c:barChart>
      <c:catAx>
        <c:axId val="844985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8939832"/>
        <c:crosses val="autoZero"/>
        <c:auto val="0"/>
        <c:lblOffset val="100"/>
        <c:tickLblSkip val="3"/>
        <c:noMultiLvlLbl val="0"/>
      </c:catAx>
      <c:valAx>
        <c:axId val="8939832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84498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RURAL INTERSTATE % PSR &lt; 2.5 1992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349625"/>
        <c:axId val="53037762"/>
      </c:barChart>
      <c:catAx>
        <c:axId val="133496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53037762"/>
        <c:crosses val="autoZero"/>
        <c:auto val="0"/>
        <c:lblOffset val="100"/>
        <c:tickLblSkip val="3"/>
        <c:noMultiLvlLbl val="0"/>
      </c:catAx>
      <c:valAx>
        <c:axId val="53037762"/>
        <c:scaling>
          <c:orientation val="minMax"/>
        </c:scaling>
        <c:axPos val="b"/>
        <c:majorGridlines>
          <c:spPr>
            <a:ln w="381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133496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Trends in US Highway Performance </a:t>
            </a:r>
          </a:p>
        </c:rich>
      </c:tx>
      <c:layout>
        <c:manualLayout>
          <c:xMode val="factor"/>
          <c:yMode val="factor"/>
          <c:x val="0.01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3225"/>
          <c:w val="0.874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'Table 1-Trends 84-07'!$P$4</c:f>
              <c:strCache>
                <c:ptCount val="1"/>
                <c:pt idx="0">
                  <c:v>Disbursements, per mile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'Table 1-Trends 84-07'!$Q$3:$W$3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'Table 1-Trends 84-07'!$Q$4:$W$4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1-Trends 84-07'!$P$5</c:f>
              <c:strCache>
                <c:ptCount val="1"/>
                <c:pt idx="0">
                  <c:v>Rural Interstate Percent Poor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1-Trends 84-07'!$Q$3:$W$3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'Table 1-Trends 84-07'!$Q$5:$W$5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 1-Trends 84-07'!$P$6</c:f>
              <c:strCache>
                <c:ptCount val="1"/>
                <c:pt idx="0">
                  <c:v>Rural Primary Percent Poor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1-Trends 84-07'!$Q$3:$W$3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'Table 1-Trends 84-07'!$Q$6:$W$6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'Table 1-Trends 84-07'!$P$7</c:f>
              <c:strCache>
                <c:ptCount val="1"/>
                <c:pt idx="0">
                  <c:v>Urban Interstate Percent Poor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1-Trends 84-07'!$Q$3:$W$3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'Table 1-Trends 84-07'!$Q$7:$W$7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'Table 1-Trends 84-07'!$P$8</c:f>
              <c:strCache>
                <c:ptCount val="1"/>
                <c:pt idx="0">
                  <c:v>Urban Interstate, Pct Congested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'Table 1-Trends 84-07'!$Q$3:$W$3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'Table 1-Trends 84-07'!$Q$8:$W$8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'Table 1-Trends 84-07'!$P$9</c:f>
              <c:strCache>
                <c:ptCount val="1"/>
                <c:pt idx="0">
                  <c:v>Deficient Bridges, Percent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'Table 1-Trends 84-07'!$Q$3:$W$3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'Table 1-Trends 84-07'!$Q$9:$W$9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'Table 1-Trends 84-07'!$P$10</c:f>
              <c:strCache>
                <c:ptCount val="1"/>
                <c:pt idx="0">
                  <c:v>Fatality Rate, per 100 million vehicle miles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'Table 1-Trends 84-07'!$Q$3:$W$3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'Table 1-Trends 84-07'!$Q$10:$W$10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'Table 1-Trends 84-07'!$P$11</c:f>
              <c:strCache>
                <c:ptCount val="1"/>
                <c:pt idx="0">
                  <c:v>Narrow Rural Lanes, Percent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'Table 1-Trends 84-07'!$Q$3:$W$3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'Table 1-Trends 84-07'!$Q$11:$W$11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7577811"/>
        <c:axId val="1091436"/>
      </c:lineChart>
      <c:catAx>
        <c:axId val="757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1436"/>
        <c:crosses val="autoZero"/>
        <c:auto val="1"/>
        <c:lblOffset val="100"/>
        <c:tickLblSkip val="1"/>
        <c:noMultiLvlLbl val="0"/>
      </c:catAx>
      <c:valAx>
        <c:axId val="1091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Performance vs 1998 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77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0</xdr:col>
      <xdr:colOff>19050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6438900"/>
        <a:ext cx="1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0</xdr:col>
      <xdr:colOff>28575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0" y="6324600"/>
        <a:ext cx="2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0</xdr:rowOff>
    </xdr:from>
    <xdr:to>
      <xdr:col>0</xdr:col>
      <xdr:colOff>38100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19050" y="6324600"/>
        <a:ext cx="1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0</xdr:col>
      <xdr:colOff>28575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6553200"/>
        <a:ext cx="2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0.4335</cdr:x>
      <cdr:y>0.373</cdr:y>
    </cdr:from>
    <cdr:to>
      <cdr:x>0.66625</cdr:x>
      <cdr:y>0.4415</cdr:y>
    </cdr:to>
    <cdr:sp>
      <cdr:nvSpPr>
        <cdr:cNvPr id="1" name="Text Box 2"/>
        <cdr:cNvSpPr txBox="1">
          <a:spLocks noChangeArrowheads="1"/>
        </cdr:cNvSpPr>
      </cdr:nvSpPr>
      <cdr:spPr>
        <a:xfrm>
          <a:off x="2057400" y="1095375"/>
          <a:ext cx="1104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Urb Int Congestion</a:t>
          </a:r>
        </a:p>
      </cdr:txBody>
    </cdr:sp>
  </cdr:relSizeAnchor>
  <cdr:relSizeAnchor xmlns:cdr="http://schemas.openxmlformats.org/drawingml/2006/chartDrawing">
    <cdr:from>
      <cdr:x>0.73925</cdr:x>
      <cdr:y>0.51975</cdr:y>
    </cdr:from>
    <cdr:to>
      <cdr:x>0.923</cdr:x>
      <cdr:y>0.57675</cdr:y>
    </cdr:to>
    <cdr:sp>
      <cdr:nvSpPr>
        <cdr:cNvPr id="2" name="Text Box 3"/>
        <cdr:cNvSpPr txBox="1">
          <a:spLocks noChangeArrowheads="1"/>
        </cdr:cNvSpPr>
      </cdr:nvSpPr>
      <cdr:spPr>
        <a:xfrm>
          <a:off x="3514725" y="1524000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eficient Bridges</a:t>
          </a:r>
          <a:r>
            <a: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0.16925</cdr:x>
      <cdr:y>0.627</cdr:y>
    </cdr:from>
    <cdr:to>
      <cdr:x>0.45475</cdr:x>
      <cdr:y>0.68</cdr:y>
    </cdr:to>
    <cdr:sp>
      <cdr:nvSpPr>
        <cdr:cNvPr id="3" name="Text Box 4"/>
        <cdr:cNvSpPr txBox="1">
          <a:spLocks noChangeArrowheads="1"/>
        </cdr:cNvSpPr>
      </cdr:nvSpPr>
      <cdr:spPr>
        <a:xfrm>
          <a:off x="800100" y="1838325"/>
          <a:ext cx="1362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Rural Primary Condition</a:t>
          </a:r>
          <a:r>
            <a: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0.31125</cdr:x>
      <cdr:y>0.56</cdr:y>
    </cdr:from>
    <cdr:to>
      <cdr:x>0.5365</cdr:x>
      <cdr:y>0.6285</cdr:y>
    </cdr:to>
    <cdr:sp>
      <cdr:nvSpPr>
        <cdr:cNvPr id="4" name="Text Box 5"/>
        <cdr:cNvSpPr txBox="1">
          <a:spLocks noChangeArrowheads="1"/>
        </cdr:cNvSpPr>
      </cdr:nvSpPr>
      <cdr:spPr>
        <a:xfrm>
          <a:off x="1476375" y="1647825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Rur Int Condition</a:t>
          </a:r>
          <a:r>
            <a: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0.56175</cdr:x>
      <cdr:y>0.5365</cdr:y>
    </cdr:from>
    <cdr:to>
      <cdr:x>0.77</cdr:x>
      <cdr:y>0.59625</cdr:y>
    </cdr:to>
    <cdr:sp>
      <cdr:nvSpPr>
        <cdr:cNvPr id="5" name="Text Box 6"/>
        <cdr:cNvSpPr txBox="1">
          <a:spLocks noChangeArrowheads="1"/>
        </cdr:cNvSpPr>
      </cdr:nvSpPr>
      <cdr:spPr>
        <a:xfrm>
          <a:off x="2667000" y="1571625"/>
          <a:ext cx="990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</a:t>
          </a:r>
          <a:r>
            <a: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Int Condition</a:t>
          </a:r>
          <a:r>
            <a: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0.65</cdr:x>
      <cdr:y>0.477</cdr:y>
    </cdr:from>
    <cdr:to>
      <cdr:x>0.8365</cdr:x>
      <cdr:y>0.5185</cdr:y>
    </cdr:to>
    <cdr:sp>
      <cdr:nvSpPr>
        <cdr:cNvPr id="6" name="Text Box 7"/>
        <cdr:cNvSpPr txBox="1">
          <a:spLocks noChangeArrowheads="1"/>
        </cdr:cNvSpPr>
      </cdr:nvSpPr>
      <cdr:spPr>
        <a:xfrm>
          <a:off x="3095625" y="1400175"/>
          <a:ext cx="8858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Fatality Rate</a:t>
          </a:r>
        </a:p>
      </cdr:txBody>
    </cdr:sp>
  </cdr:relSizeAnchor>
  <cdr:relSizeAnchor xmlns:cdr="http://schemas.openxmlformats.org/drawingml/2006/chartDrawing">
    <cdr:from>
      <cdr:x>0.54775</cdr:x>
      <cdr:y>0.44</cdr:y>
    </cdr:from>
    <cdr:to>
      <cdr:x>0.76175</cdr:x>
      <cdr:y>0.49175</cdr:y>
    </cdr:to>
    <cdr:sp>
      <cdr:nvSpPr>
        <cdr:cNvPr id="7" name="Text Box 8"/>
        <cdr:cNvSpPr txBox="1">
          <a:spLocks noChangeArrowheads="1"/>
        </cdr:cNvSpPr>
      </cdr:nvSpPr>
      <cdr:spPr>
        <a:xfrm>
          <a:off x="2600325" y="1285875"/>
          <a:ext cx="1019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Narrow Lanes</a:t>
          </a:r>
        </a:p>
      </cdr:txBody>
    </cdr:sp>
  </cdr:relSizeAnchor>
  <cdr:relSizeAnchor xmlns:cdr="http://schemas.openxmlformats.org/drawingml/2006/chartDrawing">
    <cdr:from>
      <cdr:x>0.705</cdr:x>
      <cdr:y>0.217</cdr:y>
    </cdr:from>
    <cdr:to>
      <cdr:x>0.8825</cdr:x>
      <cdr:y>0.262</cdr:y>
    </cdr:to>
    <cdr:sp>
      <cdr:nvSpPr>
        <cdr:cNvPr id="8" name="Text Box 9"/>
        <cdr:cNvSpPr txBox="1">
          <a:spLocks noChangeArrowheads="1"/>
        </cdr:cNvSpPr>
      </cdr:nvSpPr>
      <cdr:spPr>
        <a:xfrm>
          <a:off x="3352800" y="638175"/>
          <a:ext cx="8477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Disbursements</a:t>
          </a:r>
        </a:p>
      </cdr:txBody>
    </cdr:sp>
  </cdr:relSizeAnchor>
  <cdr:relSizeAnchor xmlns:cdr="http://schemas.openxmlformats.org/drawingml/2006/chartDrawing">
    <cdr:from>
      <cdr:x>0.16925</cdr:x>
      <cdr:y>0.753</cdr:y>
    </cdr:from>
    <cdr:to>
      <cdr:x>0.5625</cdr:x>
      <cdr:y>0.85025</cdr:y>
    </cdr:to>
    <cdr:sp>
      <cdr:nvSpPr>
        <cdr:cNvPr id="9" name="Text Box 10"/>
        <cdr:cNvSpPr txBox="1">
          <a:spLocks noChangeArrowheads="1"/>
        </cdr:cNvSpPr>
      </cdr:nvSpPr>
      <cdr:spPr>
        <a:xfrm>
          <a:off x="800100" y="2209800"/>
          <a:ext cx="1876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*Int = Interstate, Urb=Urban</a:t>
          </a:r>
          <a:r>
            <a:rPr lang="en-US" cap="none" sz="1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0.133</cdr:x>
      <cdr:y>0.365</cdr:y>
    </cdr:from>
    <cdr:to>
      <cdr:x>0.22375</cdr:x>
      <cdr:y>0.414</cdr:y>
    </cdr:to>
    <cdr:sp>
      <cdr:nvSpPr>
        <cdr:cNvPr id="10" name="Text Box 11"/>
        <cdr:cNvSpPr txBox="1">
          <a:spLocks noChangeArrowheads="1"/>
        </cdr:cNvSpPr>
      </cdr:nvSpPr>
      <cdr:spPr>
        <a:xfrm>
          <a:off x="628650" y="1066800"/>
          <a:ext cx="4286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Worse</a:t>
          </a:r>
        </a:p>
      </cdr:txBody>
    </cdr:sp>
  </cdr:relSizeAnchor>
  <cdr:relSizeAnchor xmlns:cdr="http://schemas.openxmlformats.org/drawingml/2006/chartDrawing">
    <cdr:from>
      <cdr:x>0.16925</cdr:x>
      <cdr:y>0.27725</cdr:y>
    </cdr:from>
    <cdr:to>
      <cdr:x>0.16925</cdr:x>
      <cdr:y>0.365</cdr:y>
    </cdr:to>
    <cdr:sp>
      <cdr:nvSpPr>
        <cdr:cNvPr id="11" name="Line 12"/>
        <cdr:cNvSpPr>
          <a:spLocks/>
        </cdr:cNvSpPr>
      </cdr:nvSpPr>
      <cdr:spPr>
        <a:xfrm flipV="1">
          <a:off x="800100" y="8096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0.4435</cdr:y>
    </cdr:from>
    <cdr:to>
      <cdr:x>0.22375</cdr:x>
      <cdr:y>0.493</cdr:y>
    </cdr:to>
    <cdr:sp>
      <cdr:nvSpPr>
        <cdr:cNvPr id="12" name="Text Box 13"/>
        <cdr:cNvSpPr txBox="1">
          <a:spLocks noChangeArrowheads="1"/>
        </cdr:cNvSpPr>
      </cdr:nvSpPr>
      <cdr:spPr>
        <a:xfrm>
          <a:off x="628650" y="1304925"/>
          <a:ext cx="4381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Better</a:t>
          </a:r>
        </a:p>
      </cdr:txBody>
    </cdr:sp>
  </cdr:relSizeAnchor>
  <cdr:relSizeAnchor xmlns:cdr="http://schemas.openxmlformats.org/drawingml/2006/chartDrawing">
    <cdr:from>
      <cdr:x>0.16925</cdr:x>
      <cdr:y>0.49175</cdr:y>
    </cdr:from>
    <cdr:to>
      <cdr:x>0.16925</cdr:x>
      <cdr:y>0.57675</cdr:y>
    </cdr:to>
    <cdr:sp>
      <cdr:nvSpPr>
        <cdr:cNvPr id="13" name="Line 14"/>
        <cdr:cNvSpPr>
          <a:spLocks/>
        </cdr:cNvSpPr>
      </cdr:nvSpPr>
      <cdr:spPr>
        <a:xfrm>
          <a:off x="800100" y="14382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1485900</xdr:colOff>
      <xdr:row>18</xdr:row>
      <xdr:rowOff>38100</xdr:rowOff>
    </xdr:from>
    <xdr:to>
      <xdr:col>21</xdr:col>
      <xdr:colOff>571500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9696450" y="2295525"/>
        <a:ext cx="47625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1">
      <pane ySplit="540" topLeftCell="BM1" activePane="bottomLeft" state="split"/>
      <selection pane="topLeft" activeCell="W1" sqref="W1:W16384"/>
      <selection pane="bottomLeft" activeCell="A1" sqref="A1:IV1"/>
    </sheetView>
  </sheetViews>
  <sheetFormatPr defaultColWidth="9.140625" defaultRowHeight="12.75"/>
  <cols>
    <col min="1" max="1" width="14.7109375" style="21" customWidth="1"/>
    <col min="2" max="2" width="5.7109375" style="21" customWidth="1"/>
    <col min="3" max="3" width="15.28125" style="24" customWidth="1"/>
    <col min="4" max="4" width="9.57421875" style="25" customWidth="1"/>
    <col min="5" max="5" width="10.140625" style="21" customWidth="1"/>
    <col min="6" max="6" width="12.7109375" style="21" customWidth="1"/>
    <col min="7" max="7" width="9.57421875" style="24" customWidth="1"/>
    <col min="8" max="8" width="11.57421875" style="24" customWidth="1"/>
    <col min="9" max="9" width="13.140625" style="24" customWidth="1"/>
    <col min="10" max="10" width="18.140625" style="21" customWidth="1"/>
    <col min="11" max="11" width="14.00390625" style="24" customWidth="1"/>
    <col min="12" max="12" width="19.00390625" style="21" customWidth="1"/>
    <col min="13" max="13" width="11.8515625" style="24" customWidth="1"/>
    <col min="14" max="14" width="11.421875" style="24" customWidth="1"/>
    <col min="15" max="15" width="15.00390625" style="24" customWidth="1"/>
    <col min="16" max="16" width="11.421875" style="24" customWidth="1"/>
    <col min="17" max="17" width="11.8515625" style="24" customWidth="1"/>
    <col min="18" max="18" width="16.140625" style="24" customWidth="1"/>
    <col min="19" max="19" width="13.140625" style="21" customWidth="1"/>
    <col min="20" max="20" width="10.140625" style="21" customWidth="1"/>
    <col min="21" max="21" width="13.28125" style="24" customWidth="1"/>
    <col min="22" max="22" width="13.140625" style="24" customWidth="1"/>
    <col min="23" max="23" width="13.421875" style="24" customWidth="1"/>
    <col min="24" max="24" width="9.57421875" style="21" customWidth="1"/>
    <col min="25" max="25" width="11.8515625" style="21" customWidth="1"/>
    <col min="26" max="16384" width="9.140625" style="21" customWidth="1"/>
  </cols>
  <sheetData>
    <row r="1" spans="1:4" s="24" customFormat="1" ht="12.75">
      <c r="A1" s="24" t="s">
        <v>453</v>
      </c>
      <c r="D1" s="1408"/>
    </row>
    <row r="2" spans="1:23" s="15" customFormat="1" ht="12.75" customHeight="1">
      <c r="A2" s="15" t="s">
        <v>117</v>
      </c>
      <c r="B2" s="15" t="s">
        <v>278</v>
      </c>
      <c r="C2" s="15" t="s">
        <v>280</v>
      </c>
      <c r="D2" s="15" t="s">
        <v>281</v>
      </c>
      <c r="E2" s="15" t="s">
        <v>282</v>
      </c>
      <c r="F2" s="15" t="s">
        <v>283</v>
      </c>
      <c r="G2" s="15" t="s">
        <v>284</v>
      </c>
      <c r="H2" s="15" t="s">
        <v>285</v>
      </c>
      <c r="I2" s="15" t="s">
        <v>286</v>
      </c>
      <c r="J2" s="15" t="s">
        <v>287</v>
      </c>
      <c r="K2" s="15" t="s">
        <v>288</v>
      </c>
      <c r="L2" s="15" t="s">
        <v>289</v>
      </c>
      <c r="M2" s="15" t="s">
        <v>290</v>
      </c>
      <c r="N2" s="15" t="s">
        <v>291</v>
      </c>
      <c r="O2" s="15" t="s">
        <v>292</v>
      </c>
      <c r="P2" s="15" t="s">
        <v>293</v>
      </c>
      <c r="Q2" s="16" t="s">
        <v>294</v>
      </c>
      <c r="R2" s="17" t="s">
        <v>295</v>
      </c>
      <c r="S2" s="17" t="s">
        <v>296</v>
      </c>
      <c r="T2" s="15" t="s">
        <v>297</v>
      </c>
      <c r="U2" s="15" t="s">
        <v>298</v>
      </c>
      <c r="V2" s="15" t="s">
        <v>299</v>
      </c>
      <c r="W2" s="15" t="s">
        <v>300</v>
      </c>
    </row>
    <row r="3" spans="1:25" ht="12.75" customHeight="1">
      <c r="A3" s="18" t="s">
        <v>33</v>
      </c>
      <c r="B3" s="19" t="s">
        <v>80</v>
      </c>
      <c r="C3" s="20">
        <f>'Table 17-Final Data'!C32</f>
        <v>7407</v>
      </c>
      <c r="D3" s="20">
        <f>'Table 17-Final Data'!D32</f>
        <v>7384</v>
      </c>
      <c r="E3" s="20">
        <f>'Table 17-Final Data'!E32</f>
        <v>16987</v>
      </c>
      <c r="F3" s="26">
        <f>'Table 17-Final Data'!F32</f>
        <v>2.3005146262188516</v>
      </c>
      <c r="G3" s="20"/>
      <c r="H3" s="29">
        <v>12</v>
      </c>
      <c r="I3" s="32">
        <v>1</v>
      </c>
      <c r="J3" s="31">
        <v>50</v>
      </c>
      <c r="K3" s="32">
        <v>3</v>
      </c>
      <c r="L3" s="32">
        <v>7</v>
      </c>
      <c r="M3" s="32">
        <v>5</v>
      </c>
      <c r="N3" s="32">
        <f>'Table 17-Final Data'!BN32</f>
        <v>1</v>
      </c>
      <c r="O3" s="30">
        <f>'Table 17-Final Data'!BT32</f>
        <v>35</v>
      </c>
      <c r="P3" s="32">
        <f>'Table 17-Final Data'!BZ32</f>
        <v>1</v>
      </c>
      <c r="Q3" s="32">
        <f>'Table 17-Final Data'!CF32</f>
        <v>7</v>
      </c>
      <c r="R3" s="32">
        <f>'Table 17-Final Data'!CL32</f>
        <v>1</v>
      </c>
      <c r="S3" s="28">
        <f>'Table 17-Final Data'!CR32</f>
        <v>28</v>
      </c>
      <c r="T3" s="29">
        <f>'Table 17-Final Data'!CX32</f>
        <v>19</v>
      </c>
      <c r="U3" s="32">
        <f>'Table 17-Final Data'!DB32</f>
        <v>2</v>
      </c>
      <c r="V3" s="32">
        <f>'Table 17-Final Data'!DD32</f>
        <v>4</v>
      </c>
      <c r="W3" s="32">
        <f>'Table 17-Final Data'!DF32</f>
        <v>1</v>
      </c>
      <c r="X3" s="22"/>
      <c r="Y3" s="23"/>
    </row>
    <row r="4" spans="1:25" ht="12.75" customHeight="1">
      <c r="A4" s="656" t="s">
        <v>30</v>
      </c>
      <c r="B4" s="19" t="s">
        <v>84</v>
      </c>
      <c r="C4" s="20">
        <f>'Table 17-Final Data'!C36</f>
        <v>12198</v>
      </c>
      <c r="D4" s="20">
        <f>'Table 17-Final Data'!D36</f>
        <v>11983</v>
      </c>
      <c r="E4" s="20">
        <f>'Table 17-Final Data'!E36</f>
        <v>29301</v>
      </c>
      <c r="F4" s="26">
        <f>'Table 17-Final Data'!F36</f>
        <v>2.445214053242093</v>
      </c>
      <c r="G4" s="20"/>
      <c r="H4" s="32">
        <v>8</v>
      </c>
      <c r="I4" s="29">
        <v>19</v>
      </c>
      <c r="J4" s="29">
        <v>13</v>
      </c>
      <c r="K4" s="29">
        <v>17</v>
      </c>
      <c r="L4" s="30">
        <v>31</v>
      </c>
      <c r="M4" s="29">
        <v>12</v>
      </c>
      <c r="N4" s="32">
        <f>'Table 17-Final Data'!BN36</f>
        <v>1</v>
      </c>
      <c r="O4" s="29">
        <f>'Table 17-Final Data'!BT36</f>
        <v>13</v>
      </c>
      <c r="P4" s="32">
        <f>'Table 17-Final Data'!BZ36</f>
        <v>1</v>
      </c>
      <c r="Q4" s="32">
        <f>'Table 17-Final Data'!CF36</f>
        <v>9</v>
      </c>
      <c r="R4" s="28">
        <f>'Table 17-Final Data'!CL36</f>
        <v>21</v>
      </c>
      <c r="S4" s="30">
        <f>'Table 17-Final Data'!CR36</f>
        <v>32</v>
      </c>
      <c r="T4" s="32">
        <f>'Table 17-Final Data'!CX36</f>
        <v>10</v>
      </c>
      <c r="U4" s="32">
        <f>'Table 17-Final Data'!DB36</f>
        <v>10</v>
      </c>
      <c r="V4" s="32">
        <f>'Table 17-Final Data'!DD36</f>
        <v>2</v>
      </c>
      <c r="W4" s="32">
        <f>'Table 17-Final Data'!DF36</f>
        <v>2</v>
      </c>
      <c r="X4" s="22"/>
      <c r="Y4" s="23"/>
    </row>
    <row r="5" spans="1:25" ht="12.75" customHeight="1">
      <c r="A5" s="18" t="s">
        <v>15</v>
      </c>
      <c r="B5" s="19" t="s">
        <v>68</v>
      </c>
      <c r="C5" s="20">
        <f>'Table 17-Final Data'!C20</f>
        <v>10607</v>
      </c>
      <c r="D5" s="20">
        <f>'Table 17-Final Data'!D20</f>
        <v>10369</v>
      </c>
      <c r="E5" s="20">
        <f>'Table 17-Final Data'!E20</f>
        <v>23997</v>
      </c>
      <c r="F5" s="26">
        <f>'Table 17-Final Data'!F20</f>
        <v>2.3143022470826504</v>
      </c>
      <c r="G5" s="20"/>
      <c r="H5" s="29">
        <v>20</v>
      </c>
      <c r="I5" s="29">
        <v>14</v>
      </c>
      <c r="J5" s="30">
        <v>31</v>
      </c>
      <c r="K5" s="29">
        <v>16</v>
      </c>
      <c r="L5" s="29">
        <v>19</v>
      </c>
      <c r="M5" s="29">
        <v>18</v>
      </c>
      <c r="N5" s="32">
        <f>'Table 17-Final Data'!BN20</f>
        <v>1</v>
      </c>
      <c r="O5" s="32">
        <f>'Table 17-Final Data'!BT20</f>
        <v>10</v>
      </c>
      <c r="P5" s="32">
        <f>'Table 17-Final Data'!BZ20</f>
        <v>10</v>
      </c>
      <c r="Q5" s="29">
        <f>'Table 17-Final Data'!CF20</f>
        <v>11</v>
      </c>
      <c r="R5" s="32">
        <f>'Table 17-Final Data'!CL20</f>
        <v>9</v>
      </c>
      <c r="S5" s="28">
        <f>'Table 17-Final Data'!CR20</f>
        <v>27</v>
      </c>
      <c r="T5" s="29">
        <f>'Table 17-Final Data'!CX20</f>
        <v>17</v>
      </c>
      <c r="U5" s="29">
        <f>'Table 17-Final Data'!DB20</f>
        <v>16</v>
      </c>
      <c r="V5" s="32">
        <f>'Table 17-Final Data'!DD20</f>
        <v>1</v>
      </c>
      <c r="W5" s="32">
        <f>'Table 17-Final Data'!DF20</f>
        <v>3</v>
      </c>
      <c r="X5" s="22"/>
      <c r="Y5" s="23"/>
    </row>
    <row r="6" spans="1:25" ht="12.75" customHeight="1">
      <c r="A6" s="18" t="s">
        <v>39</v>
      </c>
      <c r="B6" s="19" t="s">
        <v>92</v>
      </c>
      <c r="C6" s="20">
        <f>'Table 17-Final Data'!C44</f>
        <v>41628</v>
      </c>
      <c r="D6" s="20">
        <f>'Table 17-Final Data'!D44</f>
        <v>41437</v>
      </c>
      <c r="E6" s="20">
        <f>'Table 17-Final Data'!E44</f>
        <v>89861</v>
      </c>
      <c r="F6" s="26">
        <f>'Table 17-Final Data'!F44</f>
        <v>2.1686174192147116</v>
      </c>
      <c r="G6" s="20"/>
      <c r="H6" s="32">
        <v>1</v>
      </c>
      <c r="I6" s="32">
        <v>10</v>
      </c>
      <c r="J6" s="32">
        <v>2</v>
      </c>
      <c r="K6" s="32">
        <v>6</v>
      </c>
      <c r="L6" s="28">
        <v>26</v>
      </c>
      <c r="M6" s="32">
        <v>2</v>
      </c>
      <c r="N6" s="28">
        <f>'Table 17-Final Data'!BN44</f>
        <v>21</v>
      </c>
      <c r="O6" s="29">
        <f>'Table 17-Final Data'!BT44</f>
        <v>17</v>
      </c>
      <c r="P6" s="29">
        <f>'Table 17-Final Data'!BZ44</f>
        <v>11</v>
      </c>
      <c r="Q6" s="30">
        <f>'Table 17-Final Data'!CF44</f>
        <v>36</v>
      </c>
      <c r="R6" s="28">
        <f>'Table 17-Final Data'!CL44</f>
        <v>26</v>
      </c>
      <c r="S6" s="31">
        <f>'Table 17-Final Data'!CR44</f>
        <v>47</v>
      </c>
      <c r="T6" s="29">
        <f>'Table 17-Final Data'!CX44</f>
        <v>20</v>
      </c>
      <c r="U6" s="32">
        <f>'Table 17-Final Data'!DB44</f>
        <v>3</v>
      </c>
      <c r="V6" s="29">
        <f>'Table 17-Final Data'!DD44</f>
        <v>15</v>
      </c>
      <c r="W6" s="32">
        <f>'Table 17-Final Data'!DF44</f>
        <v>4</v>
      </c>
      <c r="X6" s="22"/>
      <c r="Y6" s="23"/>
    </row>
    <row r="7" spans="1:25" ht="12.75" customHeight="1">
      <c r="A7" s="18" t="s">
        <v>25</v>
      </c>
      <c r="B7" s="19" t="s">
        <v>78</v>
      </c>
      <c r="C7" s="20">
        <f>'Table 17-Final Data'!C30</f>
        <v>11071</v>
      </c>
      <c r="D7" s="20">
        <f>'Table 17-Final Data'!D30</f>
        <v>10785</v>
      </c>
      <c r="E7" s="20">
        <f>'Table 17-Final Data'!E30</f>
        <v>24469</v>
      </c>
      <c r="F7" s="26">
        <f>'Table 17-Final Data'!F30</f>
        <v>2.2687992582290217</v>
      </c>
      <c r="G7" s="20"/>
      <c r="H7" s="32">
        <v>6</v>
      </c>
      <c r="I7" s="32">
        <v>5</v>
      </c>
      <c r="J7" s="28">
        <v>30</v>
      </c>
      <c r="K7" s="30">
        <v>31</v>
      </c>
      <c r="L7" s="31">
        <v>50</v>
      </c>
      <c r="M7" s="32">
        <v>9</v>
      </c>
      <c r="N7" s="28">
        <f>'Table 17-Final Data'!BN30</f>
        <v>24</v>
      </c>
      <c r="O7" s="32">
        <f>'Table 17-Final Data'!BT30</f>
        <v>5</v>
      </c>
      <c r="P7" s="28">
        <f>'Table 17-Final Data'!BZ30</f>
        <v>24</v>
      </c>
      <c r="Q7" s="32">
        <f>'Table 17-Final Data'!CF30</f>
        <v>1</v>
      </c>
      <c r="R7" s="32">
        <f>'Table 17-Final Data'!CL30</f>
        <v>10</v>
      </c>
      <c r="S7" s="31">
        <f>'Table 17-Final Data'!CR30</f>
        <v>50</v>
      </c>
      <c r="T7" s="29">
        <f>'Table 17-Final Data'!CX30</f>
        <v>14</v>
      </c>
      <c r="U7" s="29">
        <f>'Table 17-Final Data'!DB30</f>
        <v>14</v>
      </c>
      <c r="V7" s="32">
        <f>'Table 17-Final Data'!DD30</f>
        <v>8</v>
      </c>
      <c r="W7" s="32">
        <f>'Table 17-Final Data'!DF30</f>
        <v>5</v>
      </c>
      <c r="X7" s="22"/>
      <c r="Y7" s="23"/>
    </row>
    <row r="8" spans="1:25" ht="12.75" customHeight="1">
      <c r="A8" s="18" t="s">
        <v>49</v>
      </c>
      <c r="B8" s="19" t="s">
        <v>102</v>
      </c>
      <c r="C8" s="20">
        <f>'Table 17-Final Data'!C54</f>
        <v>7857</v>
      </c>
      <c r="D8" s="20">
        <f>'Table 17-Final Data'!D54</f>
        <v>6753</v>
      </c>
      <c r="E8" s="20">
        <f>'Table 17-Final Data'!E54</f>
        <v>15612</v>
      </c>
      <c r="F8" s="26">
        <f>'Table 17-Final Data'!F54</f>
        <v>2.311861394935584</v>
      </c>
      <c r="G8" s="20"/>
      <c r="H8" s="29">
        <v>11</v>
      </c>
      <c r="I8" s="29">
        <v>16</v>
      </c>
      <c r="J8" s="32">
        <v>10</v>
      </c>
      <c r="K8" s="29">
        <v>19</v>
      </c>
      <c r="L8" s="30">
        <v>38</v>
      </c>
      <c r="M8" s="32">
        <v>10</v>
      </c>
      <c r="N8" s="30">
        <f>'Table 17-Final Data'!BN54</f>
        <v>33</v>
      </c>
      <c r="O8" s="32">
        <f>'Table 17-Final Data'!BT54</f>
        <v>8</v>
      </c>
      <c r="P8" s="30">
        <f>'Table 17-Final Data'!BZ54</f>
        <v>32</v>
      </c>
      <c r="Q8" s="32">
        <f>'Table 17-Final Data'!CF54</f>
        <v>1</v>
      </c>
      <c r="R8" s="29">
        <f>'Table 17-Final Data'!CL54</f>
        <v>12</v>
      </c>
      <c r="S8" s="30">
        <f>'Table 17-Final Data'!CR54</f>
        <v>36</v>
      </c>
      <c r="T8" s="29">
        <f>'Table 17-Final Data'!CX54</f>
        <v>15</v>
      </c>
      <c r="U8" s="29">
        <f>'Table 17-Final Data'!DB54</f>
        <v>12</v>
      </c>
      <c r="V8" s="32">
        <f>'Table 17-Final Data'!DD54</f>
        <v>10</v>
      </c>
      <c r="W8" s="32">
        <f>'Table 17-Final Data'!DF54</f>
        <v>6</v>
      </c>
      <c r="X8" s="22"/>
      <c r="Y8" s="23"/>
    </row>
    <row r="9" spans="1:25" ht="12.75" customHeight="1">
      <c r="A9" s="18" t="s">
        <v>26</v>
      </c>
      <c r="B9" s="19" t="s">
        <v>81</v>
      </c>
      <c r="C9" s="20">
        <f>'Table 17-Final Data'!C33</f>
        <v>10218</v>
      </c>
      <c r="D9" s="20">
        <f>'Table 17-Final Data'!D33</f>
        <v>9955</v>
      </c>
      <c r="E9" s="20">
        <f>'Table 17-Final Data'!E33</f>
        <v>22486</v>
      </c>
      <c r="F9" s="26">
        <f>'Table 17-Final Data'!F33</f>
        <v>2.2587644399799096</v>
      </c>
      <c r="G9" s="20"/>
      <c r="H9" s="32">
        <v>7</v>
      </c>
      <c r="I9" s="32">
        <v>9</v>
      </c>
      <c r="J9" s="29">
        <v>17</v>
      </c>
      <c r="K9" s="32">
        <v>8</v>
      </c>
      <c r="L9" s="29">
        <v>17</v>
      </c>
      <c r="M9" s="32">
        <v>8</v>
      </c>
      <c r="N9" s="32">
        <f>'Table 17-Final Data'!BN33</f>
        <v>1</v>
      </c>
      <c r="O9" s="28">
        <f>'Table 17-Final Data'!BT33</f>
        <v>30</v>
      </c>
      <c r="P9" s="30">
        <f>'Table 17-Final Data'!BZ33</f>
        <v>39</v>
      </c>
      <c r="Q9" s="29">
        <f>'Table 17-Final Data'!CF33</f>
        <v>16</v>
      </c>
      <c r="R9" s="29">
        <f>'Table 17-Final Data'!CL33</f>
        <v>11</v>
      </c>
      <c r="S9" s="28">
        <f>'Table 17-Final Data'!CR33</f>
        <v>23</v>
      </c>
      <c r="T9" s="28">
        <f>'Table 17-Final Data'!CX33</f>
        <v>23</v>
      </c>
      <c r="U9" s="32">
        <f>'Table 17-Final Data'!DB33</f>
        <v>7</v>
      </c>
      <c r="V9" s="29">
        <f>'Table 17-Final Data'!DD33</f>
        <v>17</v>
      </c>
      <c r="W9" s="32">
        <f>'Table 17-Final Data'!DF33</f>
        <v>7</v>
      </c>
      <c r="X9" s="22"/>
      <c r="Y9" s="23"/>
    </row>
    <row r="10" spans="1:25" ht="12.75" customHeight="1">
      <c r="A10" s="18" t="s">
        <v>40</v>
      </c>
      <c r="B10" s="19" t="s">
        <v>93</v>
      </c>
      <c r="C10" s="20">
        <f>'Table 17-Final Data'!C45</f>
        <v>8488</v>
      </c>
      <c r="D10" s="20">
        <f>'Table 17-Final Data'!D45</f>
        <v>7843</v>
      </c>
      <c r="E10" s="20">
        <f>'Table 17-Final Data'!E45</f>
        <v>18071</v>
      </c>
      <c r="F10" s="26">
        <f>'Table 17-Final Data'!F45</f>
        <v>2.3040928216243786</v>
      </c>
      <c r="G10" s="20"/>
      <c r="H10" s="32">
        <v>5</v>
      </c>
      <c r="I10" s="32">
        <v>3</v>
      </c>
      <c r="J10" s="28">
        <v>24</v>
      </c>
      <c r="K10" s="29">
        <v>14</v>
      </c>
      <c r="L10" s="31">
        <v>43</v>
      </c>
      <c r="M10" s="32">
        <v>4</v>
      </c>
      <c r="N10" s="32">
        <f>'Table 17-Final Data'!BN45</f>
        <v>1</v>
      </c>
      <c r="O10" s="30">
        <f>'Table 17-Final Data'!BT45</f>
        <v>40</v>
      </c>
      <c r="P10" s="30">
        <f>'Table 17-Final Data'!BZ45</f>
        <v>34</v>
      </c>
      <c r="Q10" s="32">
        <f>'Table 17-Final Data'!CF45</f>
        <v>1</v>
      </c>
      <c r="R10" s="32">
        <f>'Table 17-Final Data'!CL45</f>
        <v>1</v>
      </c>
      <c r="S10" s="30">
        <f>'Table 17-Final Data'!CR45</f>
        <v>38</v>
      </c>
      <c r="T10" s="28">
        <f>'Table 17-Final Data'!CX45</f>
        <v>25</v>
      </c>
      <c r="U10" s="32">
        <f>'Table 17-Final Data'!DB45</f>
        <v>6</v>
      </c>
      <c r="V10" s="29">
        <f>'Table 17-Final Data'!DD45</f>
        <v>20</v>
      </c>
      <c r="W10" s="32">
        <f>'Table 17-Final Data'!DF45</f>
        <v>8</v>
      </c>
      <c r="X10" s="22"/>
      <c r="Y10" s="23"/>
    </row>
    <row r="11" spans="1:25" ht="12.75" customHeight="1">
      <c r="A11" s="18" t="s">
        <v>9</v>
      </c>
      <c r="B11" s="19" t="s">
        <v>62</v>
      </c>
      <c r="C11" s="20">
        <f>'Table 17-Final Data'!C14</f>
        <v>18040</v>
      </c>
      <c r="D11" s="20">
        <f>'Table 17-Final Data'!D14</f>
        <v>17914</v>
      </c>
      <c r="E11" s="20">
        <f>'Table 17-Final Data'!E14</f>
        <v>47273</v>
      </c>
      <c r="F11" s="26">
        <f>'Table 17-Final Data'!F14</f>
        <v>2.6388857876521157</v>
      </c>
      <c r="G11" s="20"/>
      <c r="H11" s="30">
        <v>37</v>
      </c>
      <c r="I11" s="32">
        <v>8</v>
      </c>
      <c r="J11" s="31">
        <v>49</v>
      </c>
      <c r="K11" s="30">
        <v>36</v>
      </c>
      <c r="L11" s="30">
        <v>32</v>
      </c>
      <c r="M11" s="30">
        <v>32</v>
      </c>
      <c r="N11" s="32">
        <f>'Table 17-Final Data'!BN14</f>
        <v>1</v>
      </c>
      <c r="O11" s="32">
        <f>'Table 17-Final Data'!BT14</f>
        <v>1</v>
      </c>
      <c r="P11" s="32">
        <f>'Table 17-Final Data'!BZ14</f>
        <v>1</v>
      </c>
      <c r="Q11" s="31">
        <f>'Table 17-Final Data'!CF14</f>
        <v>42</v>
      </c>
      <c r="R11" s="29">
        <f>'Table 17-Final Data'!CL14</f>
        <v>18</v>
      </c>
      <c r="S11" s="30">
        <f>'Table 17-Final Data'!CR14</f>
        <v>31</v>
      </c>
      <c r="T11" s="29">
        <f>'Table 17-Final Data'!CX14</f>
        <v>13</v>
      </c>
      <c r="U11" s="28">
        <f>'Table 17-Final Data'!DB14</f>
        <v>29</v>
      </c>
      <c r="V11" s="32">
        <f>'Table 17-Final Data'!DD14</f>
        <v>6</v>
      </c>
      <c r="W11" s="32">
        <f>'Table 17-Final Data'!DF14</f>
        <v>9</v>
      </c>
      <c r="X11" s="22"/>
      <c r="Y11" s="23"/>
    </row>
    <row r="12" spans="1:25" ht="12.75" customHeight="1">
      <c r="A12" s="18" t="s">
        <v>16</v>
      </c>
      <c r="B12" s="19" t="s">
        <v>69</v>
      </c>
      <c r="C12" s="20">
        <f>'Table 17-Final Data'!C21</f>
        <v>27849</v>
      </c>
      <c r="D12" s="20">
        <f>'Table 17-Final Data'!D21</f>
        <v>27547</v>
      </c>
      <c r="E12" s="20">
        <f>'Table 17-Final Data'!E21</f>
        <v>61386</v>
      </c>
      <c r="F12" s="26">
        <f>'Table 17-Final Data'!F21</f>
        <v>2.2284096271826335</v>
      </c>
      <c r="G12" s="20"/>
      <c r="H12" s="29">
        <v>14</v>
      </c>
      <c r="I12" s="32">
        <v>7</v>
      </c>
      <c r="J12" s="28">
        <v>26</v>
      </c>
      <c r="K12" s="32">
        <v>1</v>
      </c>
      <c r="L12" s="32">
        <v>1</v>
      </c>
      <c r="M12" s="29">
        <v>13</v>
      </c>
      <c r="N12" s="32">
        <f>'Table 17-Final Data'!BN21</f>
        <v>1</v>
      </c>
      <c r="O12" s="32">
        <f>'Table 17-Final Data'!BT21</f>
        <v>6</v>
      </c>
      <c r="P12" s="32">
        <f>'Table 17-Final Data'!BZ21</f>
        <v>9</v>
      </c>
      <c r="Q12" s="31">
        <f>'Table 17-Final Data'!CF21</f>
        <v>45</v>
      </c>
      <c r="R12" s="30">
        <f>'Table 17-Final Data'!CL21</f>
        <v>39</v>
      </c>
      <c r="S12" s="31">
        <f>'Table 17-Final Data'!CR21</f>
        <v>43</v>
      </c>
      <c r="T12" s="30">
        <f>'Table 17-Final Data'!CX21</f>
        <v>39</v>
      </c>
      <c r="U12" s="32">
        <f>'Table 17-Final Data'!DB21</f>
        <v>8</v>
      </c>
      <c r="V12" s="28">
        <f>'Table 17-Final Data'!DD21</f>
        <v>25</v>
      </c>
      <c r="W12" s="32">
        <f>'Table 17-Final Data'!DF21</f>
        <v>10</v>
      </c>
      <c r="X12" s="22"/>
      <c r="Y12" s="23"/>
    </row>
    <row r="13" spans="1:25" ht="12.75" customHeight="1">
      <c r="A13" s="18" t="s">
        <v>7</v>
      </c>
      <c r="B13" s="19" t="s">
        <v>60</v>
      </c>
      <c r="C13" s="20">
        <f>'Table 17-Final Data'!C12</f>
        <v>5345</v>
      </c>
      <c r="D13" s="20">
        <f>'Table 17-Final Data'!D12</f>
        <v>5309</v>
      </c>
      <c r="E13" s="20">
        <f>'Table 17-Final Data'!E12</f>
        <v>11642</v>
      </c>
      <c r="F13" s="26">
        <f>'Table 17-Final Data'!F12</f>
        <v>2.1928800150687513</v>
      </c>
      <c r="G13" s="20"/>
      <c r="H13" s="29">
        <v>18</v>
      </c>
      <c r="I13" s="28">
        <v>30</v>
      </c>
      <c r="J13" s="28">
        <v>22</v>
      </c>
      <c r="K13" s="30">
        <v>35</v>
      </c>
      <c r="L13" s="30">
        <v>37</v>
      </c>
      <c r="M13" s="28">
        <v>25</v>
      </c>
      <c r="N13" s="20" t="str">
        <f>'Table 17-Final Data'!BN12</f>
        <v>na</v>
      </c>
      <c r="O13" s="32">
        <f>'Table 17-Final Data'!BT12</f>
        <v>1</v>
      </c>
      <c r="P13" s="28">
        <f>'Table 17-Final Data'!BZ12</f>
        <v>30</v>
      </c>
      <c r="Q13" s="28">
        <f>'Table 17-Final Data'!CF12</f>
        <v>26</v>
      </c>
      <c r="R13" s="32">
        <f>'Table 17-Final Data'!CL12</f>
        <v>1</v>
      </c>
      <c r="S13" s="29">
        <f>'Table 17-Final Data'!CR12</f>
        <v>18</v>
      </c>
      <c r="T13" s="32">
        <f>'Table 17-Final Data'!CX12</f>
        <v>5</v>
      </c>
      <c r="U13" s="30">
        <f>'Table 17-Final Data'!DB12</f>
        <v>31</v>
      </c>
      <c r="V13" s="29">
        <f>'Table 17-Final Data'!DD12</f>
        <v>11</v>
      </c>
      <c r="W13" s="29">
        <f>'Table 17-Final Data'!DF12</f>
        <v>11</v>
      </c>
      <c r="X13" s="22"/>
      <c r="Y13" s="23"/>
    </row>
    <row r="14" spans="1:25" ht="12.75" customHeight="1">
      <c r="A14" s="18" t="s">
        <v>45</v>
      </c>
      <c r="B14" s="19" t="s">
        <v>97</v>
      </c>
      <c r="C14" s="20">
        <f>'Table 17-Final Data'!C49</f>
        <v>57766</v>
      </c>
      <c r="D14" s="20">
        <f>'Table 17-Final Data'!D49</f>
        <v>57727</v>
      </c>
      <c r="E14" s="20">
        <f>'Table 17-Final Data'!E49</f>
        <v>124891</v>
      </c>
      <c r="F14" s="26">
        <f>'Table 17-Final Data'!F49</f>
        <v>2.1634763628804548</v>
      </c>
      <c r="G14" s="20"/>
      <c r="H14" s="32">
        <v>2</v>
      </c>
      <c r="I14" s="28">
        <v>21</v>
      </c>
      <c r="J14" s="32">
        <v>3</v>
      </c>
      <c r="K14" s="29">
        <v>15</v>
      </c>
      <c r="L14" s="30">
        <v>40</v>
      </c>
      <c r="M14" s="32">
        <v>6</v>
      </c>
      <c r="N14" s="32">
        <f>'Table 17-Final Data'!BN49</f>
        <v>1</v>
      </c>
      <c r="O14" s="29">
        <f>'Table 17-Final Data'!BT49</f>
        <v>11</v>
      </c>
      <c r="P14" s="28">
        <f>'Table 17-Final Data'!BZ49</f>
        <v>23</v>
      </c>
      <c r="Q14" s="29">
        <f>'Table 17-Final Data'!CF49</f>
        <v>18</v>
      </c>
      <c r="R14" s="31">
        <f>'Table 17-Final Data'!CL49</f>
        <v>45</v>
      </c>
      <c r="S14" s="29">
        <f>'Table 17-Final Data'!CR49</f>
        <v>19</v>
      </c>
      <c r="T14" s="28">
        <f>'Table 17-Final Data'!CX49</f>
        <v>28</v>
      </c>
      <c r="U14" s="32">
        <f>'Table 17-Final Data'!DB49</f>
        <v>9</v>
      </c>
      <c r="V14" s="28">
        <f>'Table 17-Final Data'!DD49</f>
        <v>29</v>
      </c>
      <c r="W14" s="29">
        <f>'Table 17-Final Data'!DF49</f>
        <v>12</v>
      </c>
      <c r="X14" s="22"/>
      <c r="Y14" s="23"/>
    </row>
    <row r="15" spans="1:25" ht="12.75" customHeight="1">
      <c r="A15" s="18" t="s">
        <v>34</v>
      </c>
      <c r="B15" s="19" t="s">
        <v>87</v>
      </c>
      <c r="C15" s="20">
        <f>'Table 17-Final Data'!C39</f>
        <v>22508</v>
      </c>
      <c r="D15" s="20">
        <f>'Table 17-Final Data'!D39</f>
        <v>19266</v>
      </c>
      <c r="E15" s="20">
        <f>'Table 17-Final Data'!E39</f>
        <v>48970</v>
      </c>
      <c r="F15" s="26">
        <f>'Table 17-Final Data'!F39</f>
        <v>2.541783452714627</v>
      </c>
      <c r="G15" s="20"/>
      <c r="H15" s="28">
        <v>28</v>
      </c>
      <c r="I15" s="28">
        <v>24</v>
      </c>
      <c r="J15" s="30">
        <v>34</v>
      </c>
      <c r="K15" s="28">
        <v>23</v>
      </c>
      <c r="L15" s="28">
        <v>21</v>
      </c>
      <c r="M15" s="28">
        <v>29</v>
      </c>
      <c r="N15" s="28">
        <f>'Table 17-Final Data'!BN39</f>
        <v>27</v>
      </c>
      <c r="O15" s="29">
        <f>'Table 17-Final Data'!BT39</f>
        <v>19</v>
      </c>
      <c r="P15" s="29">
        <f>'Table 17-Final Data'!BZ39</f>
        <v>16</v>
      </c>
      <c r="Q15" s="31">
        <f>'Table 17-Final Data'!CF39</f>
        <v>43</v>
      </c>
      <c r="R15" s="30">
        <f>'Table 17-Final Data'!CL39</f>
        <v>36</v>
      </c>
      <c r="S15" s="29">
        <f>'Table 17-Final Data'!CR39</f>
        <v>13</v>
      </c>
      <c r="T15" s="28">
        <f>'Table 17-Final Data'!CX39</f>
        <v>24</v>
      </c>
      <c r="U15" s="28">
        <f>'Table 17-Final Data'!DB39</f>
        <v>22</v>
      </c>
      <c r="V15" s="28">
        <f>'Table 17-Final Data'!DD39</f>
        <v>21</v>
      </c>
      <c r="W15" s="29">
        <f>'Table 17-Final Data'!DF39</f>
        <v>13</v>
      </c>
      <c r="X15" s="22"/>
      <c r="Y15" s="23"/>
    </row>
    <row r="16" spans="1:25" ht="12.75" customHeight="1">
      <c r="A16" s="18" t="s">
        <v>11</v>
      </c>
      <c r="B16" s="19" t="s">
        <v>65</v>
      </c>
      <c r="C16" s="20">
        <f>'Table 17-Final Data'!C17</f>
        <v>4959</v>
      </c>
      <c r="D16" s="20">
        <f>'Table 17-Final Data'!D17</f>
        <v>4959</v>
      </c>
      <c r="E16" s="20">
        <f>'Table 17-Final Data'!E17</f>
        <v>12093</v>
      </c>
      <c r="F16" s="26">
        <f>'Table 17-Final Data'!F17</f>
        <v>2.43859649122807</v>
      </c>
      <c r="G16" s="20"/>
      <c r="H16" s="28">
        <v>26</v>
      </c>
      <c r="I16" s="28">
        <v>27</v>
      </c>
      <c r="J16" s="28">
        <v>23</v>
      </c>
      <c r="K16" s="29">
        <v>12</v>
      </c>
      <c r="L16" s="32">
        <v>9</v>
      </c>
      <c r="M16" s="28">
        <v>21</v>
      </c>
      <c r="N16" s="28">
        <f>'Table 17-Final Data'!BN17</f>
        <v>28</v>
      </c>
      <c r="O16" s="29">
        <f>'Table 17-Final Data'!BT17</f>
        <v>15</v>
      </c>
      <c r="P16" s="31">
        <f>'Table 17-Final Data'!BZ17</f>
        <v>46</v>
      </c>
      <c r="Q16" s="29">
        <f>'Table 17-Final Data'!CF17</f>
        <v>19</v>
      </c>
      <c r="R16" s="32">
        <f>'Table 17-Final Data'!CL17</f>
        <v>8</v>
      </c>
      <c r="S16" s="30">
        <f>'Table 17-Final Data'!CR17</f>
        <v>35</v>
      </c>
      <c r="T16" s="29">
        <f>'Table 17-Final Data'!CX17</f>
        <v>11</v>
      </c>
      <c r="U16" s="29">
        <f>'Table 17-Final Data'!DB17</f>
        <v>18</v>
      </c>
      <c r="V16" s="28">
        <f>'Table 17-Final Data'!DD17</f>
        <v>23</v>
      </c>
      <c r="W16" s="29">
        <f>'Table 17-Final Data'!DF17</f>
        <v>14</v>
      </c>
      <c r="X16" s="22"/>
      <c r="Y16" s="23"/>
    </row>
    <row r="17" spans="1:25" ht="12.75" customHeight="1">
      <c r="A17" s="18" t="s">
        <v>22</v>
      </c>
      <c r="B17" s="19" t="s">
        <v>75</v>
      </c>
      <c r="C17" s="20">
        <f>'Table 17-Final Data'!C27</f>
        <v>12905</v>
      </c>
      <c r="D17" s="20">
        <f>'Table 17-Final Data'!D27</f>
        <v>11881</v>
      </c>
      <c r="E17" s="20">
        <f>'Table 17-Final Data'!E27</f>
        <v>29180</v>
      </c>
      <c r="F17" s="26">
        <f>'Table 17-Final Data'!F27</f>
        <v>2.456022220351822</v>
      </c>
      <c r="G17" s="20"/>
      <c r="H17" s="28">
        <v>24</v>
      </c>
      <c r="I17" s="30">
        <v>33</v>
      </c>
      <c r="J17" s="29">
        <v>11</v>
      </c>
      <c r="K17" s="28">
        <v>26</v>
      </c>
      <c r="L17" s="30">
        <v>33</v>
      </c>
      <c r="M17" s="28">
        <v>23</v>
      </c>
      <c r="N17" s="30">
        <f>'Table 17-Final Data'!BN27</f>
        <v>36</v>
      </c>
      <c r="O17" s="29">
        <f>'Table 17-Final Data'!BT27</f>
        <v>18</v>
      </c>
      <c r="P17" s="29">
        <f>'Table 17-Final Data'!BZ27</f>
        <v>18</v>
      </c>
      <c r="Q17" s="31">
        <f>'Table 17-Final Data'!CF27</f>
        <v>49</v>
      </c>
      <c r="R17" s="28">
        <f>'Table 17-Final Data'!CL27</f>
        <v>22</v>
      </c>
      <c r="S17" s="32">
        <f>'Table 17-Final Data'!CR27</f>
        <v>5</v>
      </c>
      <c r="T17" s="32">
        <f>'Table 17-Final Data'!CX27</f>
        <v>3</v>
      </c>
      <c r="U17" s="28">
        <f>'Table 17-Final Data'!DB27</f>
        <v>25</v>
      </c>
      <c r="V17" s="29">
        <f>'Table 17-Final Data'!DD27</f>
        <v>16</v>
      </c>
      <c r="W17" s="29">
        <f>'Table 17-Final Data'!DF27</f>
        <v>15</v>
      </c>
      <c r="X17" s="22"/>
      <c r="Y17" s="23"/>
    </row>
    <row r="18" spans="1:25" ht="12.75" customHeight="1">
      <c r="A18" s="18" t="s">
        <v>43</v>
      </c>
      <c r="B18" s="19" t="s">
        <v>96</v>
      </c>
      <c r="C18" s="20">
        <f>'Table 17-Final Data'!C48</f>
        <v>5831</v>
      </c>
      <c r="D18" s="20">
        <f>'Table 17-Final Data'!D48</f>
        <v>5831</v>
      </c>
      <c r="E18" s="20">
        <f>'Table 17-Final Data'!E48</f>
        <v>15188</v>
      </c>
      <c r="F18" s="26">
        <f>'Table 17-Final Data'!F48</f>
        <v>2.6046990224661295</v>
      </c>
      <c r="G18" s="20"/>
      <c r="H18" s="30">
        <v>40</v>
      </c>
      <c r="I18" s="28">
        <v>28</v>
      </c>
      <c r="J18" s="31">
        <v>45</v>
      </c>
      <c r="K18" s="30">
        <v>32</v>
      </c>
      <c r="L18" s="28">
        <v>22</v>
      </c>
      <c r="M18" s="30">
        <v>36</v>
      </c>
      <c r="N18" s="28">
        <f>'Table 17-Final Data'!BN48</f>
        <v>30</v>
      </c>
      <c r="O18" s="30">
        <f>'Table 17-Final Data'!BT48</f>
        <v>31</v>
      </c>
      <c r="P18" s="29">
        <f>'Table 17-Final Data'!BZ48</f>
        <v>17</v>
      </c>
      <c r="Q18" s="29">
        <f>'Table 17-Final Data'!CF48</f>
        <v>17</v>
      </c>
      <c r="R18" s="32">
        <f>'Table 17-Final Data'!CL48</f>
        <v>1</v>
      </c>
      <c r="S18" s="29">
        <f>'Table 17-Final Data'!CR48</f>
        <v>12</v>
      </c>
      <c r="T18" s="32">
        <f>'Table 17-Final Data'!CX48</f>
        <v>8</v>
      </c>
      <c r="U18" s="30">
        <f>'Table 17-Final Data'!DB48</f>
        <v>34</v>
      </c>
      <c r="V18" s="29">
        <f>'Table 17-Final Data'!DD48</f>
        <v>14</v>
      </c>
      <c r="W18" s="29">
        <f>'Table 17-Final Data'!DF48</f>
        <v>16</v>
      </c>
      <c r="X18" s="22"/>
      <c r="Y18" s="23"/>
    </row>
    <row r="19" spans="1:25" ht="12.75" customHeight="1">
      <c r="A19" s="18" t="s">
        <v>42</v>
      </c>
      <c r="B19" s="19" t="s">
        <v>95</v>
      </c>
      <c r="C19" s="20">
        <f>'Table 17-Final Data'!C47</f>
        <v>80134</v>
      </c>
      <c r="D19" s="20">
        <f>'Table 17-Final Data'!D47</f>
        <v>79975</v>
      </c>
      <c r="E19" s="20">
        <f>'Table 17-Final Data'!E47</f>
        <v>192345</v>
      </c>
      <c r="F19" s="26">
        <f>'Table 17-Final Data'!F47</f>
        <v>2.405064082525789</v>
      </c>
      <c r="G19" s="20"/>
      <c r="H19" s="30">
        <v>38</v>
      </c>
      <c r="I19" s="28">
        <v>23</v>
      </c>
      <c r="J19" s="31">
        <v>43</v>
      </c>
      <c r="K19" s="29">
        <v>11</v>
      </c>
      <c r="L19" s="32">
        <v>4</v>
      </c>
      <c r="M19" s="30">
        <v>33</v>
      </c>
      <c r="N19" s="28">
        <f>'Table 17-Final Data'!BN47</f>
        <v>25</v>
      </c>
      <c r="O19" s="29">
        <f>'Table 17-Final Data'!BT47</f>
        <v>12</v>
      </c>
      <c r="P19" s="30">
        <f>'Table 17-Final Data'!BZ47</f>
        <v>31</v>
      </c>
      <c r="Q19" s="30">
        <f>'Table 17-Final Data'!CF47</f>
        <v>39</v>
      </c>
      <c r="R19" s="30">
        <f>'Table 17-Final Data'!CL47</f>
        <v>33</v>
      </c>
      <c r="S19" s="28">
        <f>'Table 17-Final Data'!CR47</f>
        <v>26</v>
      </c>
      <c r="T19" s="29">
        <f>'Table 17-Final Data'!CX47</f>
        <v>12</v>
      </c>
      <c r="U19" s="28">
        <f>'Table 17-Final Data'!DB47</f>
        <v>24</v>
      </c>
      <c r="V19" s="29">
        <f>'Table 17-Final Data'!DD47</f>
        <v>18</v>
      </c>
      <c r="W19" s="29">
        <f>'Table 17-Final Data'!DF47</f>
        <v>17</v>
      </c>
      <c r="X19" s="22"/>
      <c r="Y19" s="23"/>
    </row>
    <row r="20" spans="1:25" ht="12.75" customHeight="1">
      <c r="A20" s="18" t="s">
        <v>27</v>
      </c>
      <c r="B20" s="19" t="s">
        <v>85</v>
      </c>
      <c r="C20" s="20">
        <f>'Table 17-Final Data'!C37</f>
        <v>5925</v>
      </c>
      <c r="D20" s="20">
        <f>'Table 17-Final Data'!D37</f>
        <v>5383</v>
      </c>
      <c r="E20" s="20">
        <f>'Table 17-Final Data'!E37</f>
        <v>13058</v>
      </c>
      <c r="F20" s="26">
        <f>'Table 17-Final Data'!F37</f>
        <v>2.425784878320639</v>
      </c>
      <c r="G20" s="20"/>
      <c r="H20" s="30">
        <v>36</v>
      </c>
      <c r="I20" s="29">
        <v>15</v>
      </c>
      <c r="J20" s="31">
        <v>46</v>
      </c>
      <c r="K20" s="31">
        <v>42</v>
      </c>
      <c r="L20" s="31">
        <v>44</v>
      </c>
      <c r="M20" s="30">
        <v>35</v>
      </c>
      <c r="N20" s="32">
        <f>'Table 17-Final Data'!BN37</f>
        <v>1</v>
      </c>
      <c r="O20" s="29">
        <f>'Table 17-Final Data'!BT37</f>
        <v>16</v>
      </c>
      <c r="P20" s="29">
        <f>'Table 17-Final Data'!BZ37</f>
        <v>12</v>
      </c>
      <c r="Q20" s="30">
        <f>'Table 17-Final Data'!CF37</f>
        <v>40</v>
      </c>
      <c r="R20" s="32">
        <f>'Table 17-Final Data'!CL37</f>
        <v>1</v>
      </c>
      <c r="S20" s="30">
        <f>'Table 17-Final Data'!CR37</f>
        <v>40</v>
      </c>
      <c r="T20" s="32">
        <f>'Table 17-Final Data'!CX37</f>
        <v>2</v>
      </c>
      <c r="U20" s="30">
        <f>'Table 17-Final Data'!DB37</f>
        <v>36</v>
      </c>
      <c r="V20" s="32">
        <f>'Table 17-Final Data'!DD37</f>
        <v>3</v>
      </c>
      <c r="W20" s="29">
        <f>'Table 17-Final Data'!DF37</f>
        <v>18</v>
      </c>
      <c r="X20" s="22"/>
      <c r="Y20" s="23"/>
    </row>
    <row r="21" spans="1:25" ht="12.75" customHeight="1">
      <c r="A21" s="18" t="s">
        <v>41</v>
      </c>
      <c r="B21" s="19" t="s">
        <v>94</v>
      </c>
      <c r="C21" s="20">
        <f>'Table 17-Final Data'!C46</f>
        <v>14232</v>
      </c>
      <c r="D21" s="20">
        <f>'Table 17-Final Data'!D46</f>
        <v>13886</v>
      </c>
      <c r="E21" s="20">
        <f>'Table 17-Final Data'!E46</f>
        <v>36420</v>
      </c>
      <c r="F21" s="26">
        <f>'Table 17-Final Data'!F46</f>
        <v>2.6227855393921935</v>
      </c>
      <c r="G21" s="20"/>
      <c r="H21" s="28">
        <v>25</v>
      </c>
      <c r="I21" s="28">
        <v>22</v>
      </c>
      <c r="J21" s="28">
        <v>21</v>
      </c>
      <c r="K21" s="28">
        <v>24</v>
      </c>
      <c r="L21" s="30">
        <v>34</v>
      </c>
      <c r="M21" s="29">
        <v>17</v>
      </c>
      <c r="N21" s="28">
        <f>'Table 17-Final Data'!BN46</f>
        <v>22</v>
      </c>
      <c r="O21" s="28">
        <f>'Table 17-Final Data'!BT46</f>
        <v>23</v>
      </c>
      <c r="P21" s="29">
        <f>'Table 17-Final Data'!BZ46</f>
        <v>13</v>
      </c>
      <c r="Q21" s="30">
        <f>'Table 17-Final Data'!CF46</f>
        <v>35</v>
      </c>
      <c r="R21" s="31">
        <f>'Table 17-Final Data'!CL46</f>
        <v>42</v>
      </c>
      <c r="S21" s="31">
        <f>'Table 17-Final Data'!CR46</f>
        <v>42</v>
      </c>
      <c r="T21" s="29">
        <f>'Table 17-Final Data'!CX46</f>
        <v>16</v>
      </c>
      <c r="U21" s="29">
        <f>'Table 17-Final Data'!DB46</f>
        <v>17</v>
      </c>
      <c r="V21" s="28">
        <f>'Table 17-Final Data'!DD46</f>
        <v>30</v>
      </c>
      <c r="W21" s="29">
        <f>'Table 17-Final Data'!DF46</f>
        <v>19</v>
      </c>
      <c r="X21" s="22"/>
      <c r="Y21" s="23"/>
    </row>
    <row r="22" spans="1:25" ht="12.75" customHeight="1">
      <c r="A22" s="18" t="s">
        <v>32</v>
      </c>
      <c r="B22" s="19" t="s">
        <v>79</v>
      </c>
      <c r="C22" s="20">
        <f>'Table 17-Final Data'!C31</f>
        <v>80036</v>
      </c>
      <c r="D22" s="20">
        <f>'Table 17-Final Data'!D31</f>
        <v>79288</v>
      </c>
      <c r="E22" s="20">
        <f>'Table 17-Final Data'!E31</f>
        <v>169612</v>
      </c>
      <c r="F22" s="26">
        <f>'Table 17-Final Data'!F31</f>
        <v>2.139188780143275</v>
      </c>
      <c r="G22" s="20"/>
      <c r="H22" s="32">
        <v>4</v>
      </c>
      <c r="I22" s="32">
        <v>6</v>
      </c>
      <c r="J22" s="29">
        <v>12</v>
      </c>
      <c r="K22" s="32">
        <v>9</v>
      </c>
      <c r="L22" s="28">
        <v>28</v>
      </c>
      <c r="M22" s="32">
        <v>3</v>
      </c>
      <c r="N22" s="31">
        <f>'Table 17-Final Data'!BN31</f>
        <v>43</v>
      </c>
      <c r="O22" s="28">
        <f>'Table 17-Final Data'!BT31</f>
        <v>29</v>
      </c>
      <c r="P22" s="28">
        <f>'Table 17-Final Data'!BZ31</f>
        <v>22</v>
      </c>
      <c r="Q22" s="31">
        <f>'Table 17-Final Data'!CF31</f>
        <v>46</v>
      </c>
      <c r="R22" s="30">
        <f>'Table 17-Final Data'!CL31</f>
        <v>34</v>
      </c>
      <c r="S22" s="30">
        <f>'Table 17-Final Data'!CR31</f>
        <v>37</v>
      </c>
      <c r="T22" s="30">
        <f>'Table 17-Final Data'!CX31</f>
        <v>34</v>
      </c>
      <c r="U22" s="32">
        <f>'Table 17-Final Data'!DB31</f>
        <v>5</v>
      </c>
      <c r="V22" s="30">
        <f>'Table 17-Final Data'!DD31</f>
        <v>34</v>
      </c>
      <c r="W22" s="29">
        <f>'Table 17-Final Data'!DF31</f>
        <v>20</v>
      </c>
      <c r="X22" s="22"/>
      <c r="Y22" s="23"/>
    </row>
    <row r="23" spans="1:25" ht="12.75" customHeight="1">
      <c r="A23" s="18" t="s">
        <v>48</v>
      </c>
      <c r="B23" s="19" t="s">
        <v>100</v>
      </c>
      <c r="C23" s="20">
        <f>'Table 17-Final Data'!C52</f>
        <v>11838</v>
      </c>
      <c r="D23" s="20">
        <f>'Table 17-Final Data'!D52</f>
        <v>11769</v>
      </c>
      <c r="E23" s="20">
        <f>'Table 17-Final Data'!E52</f>
        <v>29417</v>
      </c>
      <c r="F23" s="26">
        <f>'Table 17-Final Data'!F52</f>
        <v>2.49953267057524</v>
      </c>
      <c r="G23" s="20"/>
      <c r="H23" s="30">
        <v>31</v>
      </c>
      <c r="I23" s="29">
        <v>18</v>
      </c>
      <c r="J23" s="30">
        <v>40</v>
      </c>
      <c r="K23" s="28">
        <v>29</v>
      </c>
      <c r="L23" s="28">
        <v>29</v>
      </c>
      <c r="M23" s="30">
        <v>31</v>
      </c>
      <c r="N23" s="31">
        <f>'Table 17-Final Data'!BN52</f>
        <v>42</v>
      </c>
      <c r="O23" s="28">
        <f>'Table 17-Final Data'!BT52</f>
        <v>21</v>
      </c>
      <c r="P23" s="30">
        <f>'Table 17-Final Data'!BZ52</f>
        <v>35</v>
      </c>
      <c r="Q23" s="28">
        <f>'Table 17-Final Data'!CF52</f>
        <v>28</v>
      </c>
      <c r="R23" s="29">
        <f>'Table 17-Final Data'!CL52</f>
        <v>14</v>
      </c>
      <c r="S23" s="28">
        <f>'Table 17-Final Data'!CR52</f>
        <v>21</v>
      </c>
      <c r="T23" s="32">
        <f>'Table 17-Final Data'!CX52</f>
        <v>4</v>
      </c>
      <c r="U23" s="28">
        <f>'Table 17-Final Data'!DB52</f>
        <v>26</v>
      </c>
      <c r="V23" s="28">
        <f>'Table 17-Final Data'!DD52</f>
        <v>22</v>
      </c>
      <c r="W23" s="28">
        <f>'Table 17-Final Data'!DF52</f>
        <v>21</v>
      </c>
      <c r="X23" s="22"/>
      <c r="Y23" s="23"/>
    </row>
    <row r="24" spans="1:25" ht="12.75" customHeight="1">
      <c r="A24" s="18" t="s">
        <v>36</v>
      </c>
      <c r="B24" s="19" t="s">
        <v>89</v>
      </c>
      <c r="C24" s="20">
        <f>'Table 17-Final Data'!C41</f>
        <v>8163</v>
      </c>
      <c r="D24" s="20">
        <f>'Table 17-Final Data'!D41</f>
        <v>7536</v>
      </c>
      <c r="E24" s="20">
        <f>'Table 17-Final Data'!E41</f>
        <v>18266</v>
      </c>
      <c r="F24" s="26">
        <f>'Table 17-Final Data'!F41</f>
        <v>2.4238322717622083</v>
      </c>
      <c r="G24" s="20"/>
      <c r="H24" s="30">
        <v>32</v>
      </c>
      <c r="I24" s="31">
        <v>44</v>
      </c>
      <c r="J24" s="32">
        <v>7</v>
      </c>
      <c r="K24" s="28">
        <v>25</v>
      </c>
      <c r="L24" s="29">
        <v>13</v>
      </c>
      <c r="M24" s="30">
        <v>37</v>
      </c>
      <c r="N24" s="32">
        <f>'Table 17-Final Data'!BN41</f>
        <v>1</v>
      </c>
      <c r="O24" s="28">
        <f>'Table 17-Final Data'!BT41</f>
        <v>24</v>
      </c>
      <c r="P24" s="32">
        <f>'Table 17-Final Data'!BZ41</f>
        <v>1</v>
      </c>
      <c r="Q24" s="29">
        <f>'Table 17-Final Data'!CF41</f>
        <v>20</v>
      </c>
      <c r="R24" s="28">
        <f>'Table 17-Final Data'!CL41</f>
        <v>25</v>
      </c>
      <c r="S24" s="28">
        <f>'Table 17-Final Data'!CR41</f>
        <v>22</v>
      </c>
      <c r="T24" s="28">
        <f>'Table 17-Final Data'!CX41</f>
        <v>21</v>
      </c>
      <c r="U24" s="30">
        <f>'Table 17-Final Data'!DB41</f>
        <v>38</v>
      </c>
      <c r="V24" s="29">
        <f>'Table 17-Final Data'!DD41</f>
        <v>12</v>
      </c>
      <c r="W24" s="28">
        <f>'Table 17-Final Data'!DF41</f>
        <v>22</v>
      </c>
      <c r="X24" s="22"/>
      <c r="Y24" s="23"/>
    </row>
    <row r="25" spans="1:25" ht="12.75" customHeight="1">
      <c r="A25" s="18" t="s">
        <v>24</v>
      </c>
      <c r="B25" s="19" t="s">
        <v>76</v>
      </c>
      <c r="C25" s="20">
        <f>'Table 17-Final Data'!C28</f>
        <v>33685</v>
      </c>
      <c r="D25" s="20">
        <f>'Table 17-Final Data'!D28</f>
        <v>33685</v>
      </c>
      <c r="E25" s="20">
        <f>'Table 17-Final Data'!E28</f>
        <v>75471</v>
      </c>
      <c r="F25" s="26">
        <f>'Table 17-Final Data'!F28</f>
        <v>2.2404928009499776</v>
      </c>
      <c r="G25" s="20"/>
      <c r="H25" s="29">
        <v>13</v>
      </c>
      <c r="I25" s="31">
        <v>41</v>
      </c>
      <c r="J25" s="32">
        <v>1</v>
      </c>
      <c r="K25" s="32">
        <v>4</v>
      </c>
      <c r="L25" s="32">
        <v>2</v>
      </c>
      <c r="M25" s="29">
        <v>19</v>
      </c>
      <c r="N25" s="32">
        <f>'Table 17-Final Data'!BN28</f>
        <v>1</v>
      </c>
      <c r="O25" s="28">
        <f>'Table 17-Final Data'!BT28</f>
        <v>22</v>
      </c>
      <c r="P25" s="29">
        <f>'Table 17-Final Data'!BZ28</f>
        <v>20</v>
      </c>
      <c r="Q25" s="28">
        <f>'Table 17-Final Data'!CF28</f>
        <v>27</v>
      </c>
      <c r="R25" s="30">
        <f>'Table 17-Final Data'!CL28</f>
        <v>40</v>
      </c>
      <c r="S25" s="28">
        <f>'Table 17-Final Data'!CR28</f>
        <v>30</v>
      </c>
      <c r="T25" s="30">
        <f>'Table 17-Final Data'!CX28</f>
        <v>37</v>
      </c>
      <c r="U25" s="28">
        <f>'Table 17-Final Data'!DB28</f>
        <v>27</v>
      </c>
      <c r="V25" s="28">
        <f>'Table 17-Final Data'!DD28</f>
        <v>27</v>
      </c>
      <c r="W25" s="28">
        <f>'Table 17-Final Data'!DF28</f>
        <v>23</v>
      </c>
      <c r="X25" s="22"/>
      <c r="Y25" s="23"/>
    </row>
    <row r="26" spans="1:25" ht="12.75" customHeight="1">
      <c r="A26" s="18" t="s">
        <v>2</v>
      </c>
      <c r="B26" s="19" t="s">
        <v>56</v>
      </c>
      <c r="C26" s="20">
        <f>'Table 17-Final Data'!C8</f>
        <v>7213</v>
      </c>
      <c r="D26" s="20">
        <f>'Table 17-Final Data'!D8</f>
        <v>6785</v>
      </c>
      <c r="E26" s="20">
        <f>'Table 17-Final Data'!E8</f>
        <v>18752</v>
      </c>
      <c r="F26" s="26">
        <f>'Table 17-Final Data'!F8</f>
        <v>2.763743551952837</v>
      </c>
      <c r="G26" s="20"/>
      <c r="H26" s="30">
        <v>35</v>
      </c>
      <c r="I26" s="29">
        <v>20</v>
      </c>
      <c r="J26" s="31">
        <v>47</v>
      </c>
      <c r="K26" s="31">
        <v>45</v>
      </c>
      <c r="L26" s="31">
        <v>49</v>
      </c>
      <c r="M26" s="30">
        <v>38</v>
      </c>
      <c r="N26" s="28">
        <f>'Table 17-Final Data'!BN8</f>
        <v>23</v>
      </c>
      <c r="O26" s="28">
        <f>'Table 17-Final Data'!BT8</f>
        <v>25</v>
      </c>
      <c r="P26" s="32">
        <f>'Table 17-Final Data'!BZ8</f>
        <v>1</v>
      </c>
      <c r="Q26" s="28">
        <f>'Table 17-Final Data'!CF8</f>
        <v>24</v>
      </c>
      <c r="R26" s="32">
        <f>'Table 17-Final Data'!CL8</f>
        <v>1</v>
      </c>
      <c r="S26" s="31">
        <f>'Table 17-Final Data'!CR8</f>
        <v>41</v>
      </c>
      <c r="T26" s="32">
        <f>'Table 17-Final Data'!CX8</f>
        <v>1</v>
      </c>
      <c r="U26" s="30">
        <f>'Table 17-Final Data'!DB8</f>
        <v>40</v>
      </c>
      <c r="V26" s="32">
        <f>'Table 17-Final Data'!DD8</f>
        <v>5</v>
      </c>
      <c r="W26" s="28">
        <f>'Table 17-Final Data'!DF8</f>
        <v>24</v>
      </c>
      <c r="X26" s="22"/>
      <c r="Y26" s="23"/>
    </row>
    <row r="27" spans="1:25" ht="12.75" customHeight="1">
      <c r="A27" s="18" t="s">
        <v>0</v>
      </c>
      <c r="B27" s="19" t="s">
        <v>54</v>
      </c>
      <c r="C27" s="20">
        <f>'Table 17-Final Data'!C6</f>
        <v>11105</v>
      </c>
      <c r="D27" s="20">
        <f>'Table 17-Final Data'!D6</f>
        <v>10936</v>
      </c>
      <c r="E27" s="20">
        <f>'Table 17-Final Data'!E6</f>
        <v>28098</v>
      </c>
      <c r="F27" s="26">
        <f>'Table 17-Final Data'!F6</f>
        <v>2.5693123628383323</v>
      </c>
      <c r="G27" s="20"/>
      <c r="H27" s="28">
        <v>27</v>
      </c>
      <c r="I27" s="29">
        <v>13</v>
      </c>
      <c r="J27" s="30">
        <v>38</v>
      </c>
      <c r="K27" s="30">
        <v>38</v>
      </c>
      <c r="L27" s="31">
        <v>46</v>
      </c>
      <c r="M27" s="28">
        <v>24</v>
      </c>
      <c r="N27" s="30">
        <f>'Table 17-Final Data'!BN6</f>
        <v>40</v>
      </c>
      <c r="O27" s="32">
        <f>'Table 17-Final Data'!BT6</f>
        <v>7</v>
      </c>
      <c r="P27" s="28">
        <f>'Table 17-Final Data'!BZ6</f>
        <v>27</v>
      </c>
      <c r="Q27" s="30">
        <f>'Table 17-Final Data'!CF6</f>
        <v>38</v>
      </c>
      <c r="R27" s="29">
        <f>'Table 17-Final Data'!CL6</f>
        <v>19</v>
      </c>
      <c r="S27" s="31">
        <f>'Table 17-Final Data'!CR6</f>
        <v>44</v>
      </c>
      <c r="T27" s="28">
        <f>'Table 17-Final Data'!CX6</f>
        <v>27</v>
      </c>
      <c r="U27" s="28">
        <f>'Table 17-Final Data'!DB6</f>
        <v>30</v>
      </c>
      <c r="V27" s="28">
        <f>'Table 17-Final Data'!DD6</f>
        <v>26</v>
      </c>
      <c r="W27" s="28">
        <f>'Table 17-Final Data'!DF6</f>
        <v>25</v>
      </c>
      <c r="X27" s="22"/>
      <c r="Y27" s="23"/>
    </row>
    <row r="28" spans="1:25" ht="12.75" customHeight="1">
      <c r="A28" s="18" t="s">
        <v>47</v>
      </c>
      <c r="B28" s="19" t="s">
        <v>101</v>
      </c>
      <c r="C28" s="20">
        <f>'Table 17-Final Data'!C53</f>
        <v>34304</v>
      </c>
      <c r="D28" s="20">
        <f>'Table 17-Final Data'!D53</f>
        <v>34217</v>
      </c>
      <c r="E28" s="20">
        <f>'Table 17-Final Data'!E53</f>
        <v>70491</v>
      </c>
      <c r="F28" s="26">
        <f>'Table 17-Final Data'!F53</f>
        <v>2.060116316450887</v>
      </c>
      <c r="G28" s="20"/>
      <c r="H28" s="32">
        <v>3</v>
      </c>
      <c r="I28" s="32">
        <v>2</v>
      </c>
      <c r="J28" s="29">
        <v>15</v>
      </c>
      <c r="K28" s="32">
        <v>5</v>
      </c>
      <c r="L28" s="28">
        <v>25</v>
      </c>
      <c r="M28" s="32">
        <v>1</v>
      </c>
      <c r="N28" s="30">
        <f>'Table 17-Final Data'!BN53</f>
        <v>35</v>
      </c>
      <c r="O28" s="30">
        <f>'Table 17-Final Data'!BT53</f>
        <v>36</v>
      </c>
      <c r="P28" s="28">
        <f>'Table 17-Final Data'!BZ53</f>
        <v>25</v>
      </c>
      <c r="Q28" s="32">
        <f>'Table 17-Final Data'!CF53</f>
        <v>6</v>
      </c>
      <c r="R28" s="31">
        <f>'Table 17-Final Data'!CL53</f>
        <v>48</v>
      </c>
      <c r="S28" s="31">
        <f>'Table 17-Final Data'!CR53</f>
        <v>48</v>
      </c>
      <c r="T28" s="31">
        <f>'Table 17-Final Data'!CX53</f>
        <v>45</v>
      </c>
      <c r="U28" s="32">
        <f>'Table 17-Final Data'!DB53</f>
        <v>1</v>
      </c>
      <c r="V28" s="30">
        <f>'Table 17-Final Data'!DD53</f>
        <v>40</v>
      </c>
      <c r="W28" s="28">
        <f>'Table 17-Final Data'!DF53</f>
        <v>26</v>
      </c>
      <c r="X28" s="22"/>
      <c r="Y28" s="23"/>
    </row>
    <row r="29" spans="1:25" ht="12.75" customHeight="1">
      <c r="A29" s="18" t="s">
        <v>23</v>
      </c>
      <c r="B29" s="19" t="s">
        <v>77</v>
      </c>
      <c r="C29" s="20">
        <f>'Table 17-Final Data'!C29</f>
        <v>11046</v>
      </c>
      <c r="D29" s="20">
        <f>'Table 17-Final Data'!D29</f>
        <v>10957</v>
      </c>
      <c r="E29" s="20">
        <f>'Table 17-Final Data'!E29</f>
        <v>27395</v>
      </c>
      <c r="F29" s="26">
        <f>'Table 17-Final Data'!F29</f>
        <v>2.5002281646436066</v>
      </c>
      <c r="G29" s="20"/>
      <c r="H29" s="30">
        <v>33</v>
      </c>
      <c r="I29" s="29">
        <v>12</v>
      </c>
      <c r="J29" s="31">
        <v>41</v>
      </c>
      <c r="K29" s="29">
        <v>18</v>
      </c>
      <c r="L29" s="29">
        <v>14</v>
      </c>
      <c r="M29" s="28">
        <v>26</v>
      </c>
      <c r="N29" s="30">
        <f>'Table 17-Final Data'!BN29</f>
        <v>31</v>
      </c>
      <c r="O29" s="28">
        <f>'Table 17-Final Data'!BT29</f>
        <v>28</v>
      </c>
      <c r="P29" s="31">
        <f>'Table 17-Final Data'!BZ29</f>
        <v>41</v>
      </c>
      <c r="Q29" s="29">
        <f>'Table 17-Final Data'!CF29</f>
        <v>12</v>
      </c>
      <c r="R29" s="30">
        <f>'Table 17-Final Data'!CL29</f>
        <v>31</v>
      </c>
      <c r="S29" s="31">
        <f>'Table 17-Final Data'!CR29</f>
        <v>46</v>
      </c>
      <c r="T29" s="28">
        <f>'Table 17-Final Data'!CX29</f>
        <v>26</v>
      </c>
      <c r="U29" s="28">
        <f>'Table 17-Final Data'!DB29</f>
        <v>21</v>
      </c>
      <c r="V29" s="30">
        <f>'Table 17-Final Data'!DD29</f>
        <v>31</v>
      </c>
      <c r="W29" s="28">
        <f>'Table 17-Final Data'!DF29</f>
        <v>27</v>
      </c>
      <c r="X29" s="22"/>
      <c r="Y29" s="23"/>
    </row>
    <row r="30" spans="1:25" ht="12.75" customHeight="1">
      <c r="A30" s="18" t="s">
        <v>18</v>
      </c>
      <c r="B30" s="19" t="s">
        <v>73</v>
      </c>
      <c r="C30" s="20">
        <f>'Table 17-Final Data'!C25</f>
        <v>8676</v>
      </c>
      <c r="D30" s="20">
        <f>'Table 17-Final Data'!D25</f>
        <v>8519</v>
      </c>
      <c r="E30" s="20">
        <f>'Table 17-Final Data'!E25</f>
        <v>18111</v>
      </c>
      <c r="F30" s="26">
        <f>'Table 17-Final Data'!F25</f>
        <v>2.1259537504401926</v>
      </c>
      <c r="G30" s="20"/>
      <c r="H30" s="32">
        <v>9</v>
      </c>
      <c r="I30" s="28">
        <v>25</v>
      </c>
      <c r="J30" s="32">
        <v>8</v>
      </c>
      <c r="K30" s="32">
        <v>10</v>
      </c>
      <c r="L30" s="29">
        <v>20</v>
      </c>
      <c r="M30" s="29">
        <v>11</v>
      </c>
      <c r="N30" s="32">
        <f>'Table 17-Final Data'!BN25</f>
        <v>1</v>
      </c>
      <c r="O30" s="31">
        <f>'Table 17-Final Data'!BT25</f>
        <v>45</v>
      </c>
      <c r="P30" s="29">
        <f>'Table 17-Final Data'!BZ25</f>
        <v>15</v>
      </c>
      <c r="Q30" s="32">
        <f>'Table 17-Final Data'!CF25</f>
        <v>5</v>
      </c>
      <c r="R30" s="31">
        <f>'Table 17-Final Data'!CL25</f>
        <v>43</v>
      </c>
      <c r="S30" s="29">
        <f>'Table 17-Final Data'!CR25</f>
        <v>17</v>
      </c>
      <c r="T30" s="31">
        <f>'Table 17-Final Data'!CX25</f>
        <v>42</v>
      </c>
      <c r="U30" s="29">
        <f>'Table 17-Final Data'!DB25</f>
        <v>11</v>
      </c>
      <c r="V30" s="30">
        <f>'Table 17-Final Data'!DD25</f>
        <v>37</v>
      </c>
      <c r="W30" s="28">
        <f>'Table 17-Final Data'!DF25</f>
        <v>28</v>
      </c>
      <c r="X30" s="22"/>
      <c r="Y30" s="23"/>
    </row>
    <row r="31" spans="1:25" ht="12.75" customHeight="1">
      <c r="A31" s="18" t="s">
        <v>14</v>
      </c>
      <c r="B31" s="19" t="s">
        <v>64</v>
      </c>
      <c r="C31" s="20">
        <f>'Table 17-Final Data'!C16</f>
        <v>9438</v>
      </c>
      <c r="D31" s="20">
        <f>'Table 17-Final Data'!D16</f>
        <v>8887</v>
      </c>
      <c r="E31" s="20">
        <f>'Table 17-Final Data'!E16</f>
        <v>22974</v>
      </c>
      <c r="F31" s="26">
        <f>'Table 17-Final Data'!F16</f>
        <v>2.585124338922021</v>
      </c>
      <c r="G31" s="20"/>
      <c r="H31" s="28">
        <v>21</v>
      </c>
      <c r="I31" s="29">
        <v>17</v>
      </c>
      <c r="J31" s="28">
        <v>25</v>
      </c>
      <c r="K31" s="29">
        <v>13</v>
      </c>
      <c r="L31" s="29">
        <v>18</v>
      </c>
      <c r="M31" s="29">
        <v>15</v>
      </c>
      <c r="N31" s="30">
        <f>'Table 17-Final Data'!BN16</f>
        <v>34</v>
      </c>
      <c r="O31" s="31">
        <f>'Table 17-Final Data'!BT16</f>
        <v>43</v>
      </c>
      <c r="P31" s="31">
        <f>'Table 17-Final Data'!BZ16</f>
        <v>43</v>
      </c>
      <c r="Q31" s="29">
        <f>'Table 17-Final Data'!CF16</f>
        <v>14</v>
      </c>
      <c r="R31" s="28">
        <f>'Table 17-Final Data'!CL16</f>
        <v>28</v>
      </c>
      <c r="S31" s="28">
        <f>'Table 17-Final Data'!CR16</f>
        <v>29</v>
      </c>
      <c r="T31" s="28">
        <f>'Table 17-Final Data'!CX16</f>
        <v>30</v>
      </c>
      <c r="U31" s="29">
        <f>'Table 17-Final Data'!DB16</f>
        <v>13</v>
      </c>
      <c r="V31" s="30">
        <f>'Table 17-Final Data'!DD16</f>
        <v>36</v>
      </c>
      <c r="W31" s="28">
        <f>'Table 17-Final Data'!DF16</f>
        <v>29</v>
      </c>
      <c r="X31" s="22"/>
      <c r="Y31" s="23"/>
    </row>
    <row r="32" spans="1:25" ht="12.75" customHeight="1">
      <c r="A32" s="18" t="s">
        <v>21</v>
      </c>
      <c r="B32" s="19" t="s">
        <v>74</v>
      </c>
      <c r="C32" s="20">
        <f>'Table 17-Final Data'!C26</f>
        <v>9711</v>
      </c>
      <c r="D32" s="20">
        <f>'Table 17-Final Data'!D26</f>
        <v>9673</v>
      </c>
      <c r="E32" s="20">
        <f>'Table 17-Final Data'!E26</f>
        <v>27503</v>
      </c>
      <c r="F32" s="26">
        <f>'Table 17-Final Data'!F26</f>
        <v>2.843275095627003</v>
      </c>
      <c r="G32" s="20"/>
      <c r="H32" s="31">
        <v>41</v>
      </c>
      <c r="I32" s="30">
        <v>34</v>
      </c>
      <c r="J32" s="30">
        <v>33</v>
      </c>
      <c r="K32" s="28">
        <v>28</v>
      </c>
      <c r="L32" s="29">
        <v>15</v>
      </c>
      <c r="M32" s="30">
        <v>39</v>
      </c>
      <c r="N32" s="30">
        <f>'Table 17-Final Data'!BN26</f>
        <v>37</v>
      </c>
      <c r="O32" s="29">
        <f>'Table 17-Final Data'!BT26</f>
        <v>14</v>
      </c>
      <c r="P32" s="30">
        <f>'Table 17-Final Data'!BZ26</f>
        <v>38</v>
      </c>
      <c r="Q32" s="28">
        <f>'Table 17-Final Data'!CF26</f>
        <v>29</v>
      </c>
      <c r="R32" s="30">
        <f>'Table 17-Final Data'!CL26</f>
        <v>38</v>
      </c>
      <c r="S32" s="32">
        <f>'Table 17-Final Data'!CR26</f>
        <v>10</v>
      </c>
      <c r="T32" s="28">
        <f>'Table 17-Final Data'!CX26</f>
        <v>29</v>
      </c>
      <c r="U32" s="30">
        <f>'Table 17-Final Data'!DB26</f>
        <v>35</v>
      </c>
      <c r="V32" s="30">
        <f>'Table 17-Final Data'!DD26</f>
        <v>32</v>
      </c>
      <c r="W32" s="28">
        <f>'Table 17-Final Data'!DF26</f>
        <v>30</v>
      </c>
      <c r="X32" s="22"/>
      <c r="Y32" s="23"/>
    </row>
    <row r="33" spans="1:25" ht="12.75" customHeight="1">
      <c r="A33" s="18" t="s">
        <v>103</v>
      </c>
      <c r="B33" s="19" t="s">
        <v>67</v>
      </c>
      <c r="C33" s="20">
        <f>'Table 17-Final Data'!C19</f>
        <v>11188</v>
      </c>
      <c r="D33" s="20">
        <f>'Table 17-Final Data'!D19</f>
        <v>11188</v>
      </c>
      <c r="E33" s="20">
        <f>'Table 17-Final Data'!E19</f>
        <v>28358</v>
      </c>
      <c r="F33" s="26">
        <f>'Table 17-Final Data'!F19</f>
        <v>2.5346800143010366</v>
      </c>
      <c r="G33" s="20"/>
      <c r="H33" s="30">
        <v>34</v>
      </c>
      <c r="I33" s="31">
        <v>43</v>
      </c>
      <c r="J33" s="29">
        <v>16</v>
      </c>
      <c r="K33" s="31">
        <v>43</v>
      </c>
      <c r="L33" s="31">
        <v>41</v>
      </c>
      <c r="M33" s="30">
        <v>40</v>
      </c>
      <c r="N33" s="32">
        <f>'Table 17-Final Data'!BN19</f>
        <v>1</v>
      </c>
      <c r="O33" s="32">
        <f>'Table 17-Final Data'!BT19</f>
        <v>9</v>
      </c>
      <c r="P33" s="28">
        <f>'Table 17-Final Data'!BZ19</f>
        <v>21</v>
      </c>
      <c r="Q33" s="32">
        <f>'Table 17-Final Data'!CF19</f>
        <v>10</v>
      </c>
      <c r="R33" s="28">
        <f>'Table 17-Final Data'!CL19</f>
        <v>23</v>
      </c>
      <c r="S33" s="29">
        <f>'Table 17-Final Data'!CR19</f>
        <v>20</v>
      </c>
      <c r="T33" s="29">
        <f>'Table 17-Final Data'!CX19</f>
        <v>18</v>
      </c>
      <c r="U33" s="31">
        <f>'Table 17-Final Data'!DB19</f>
        <v>42</v>
      </c>
      <c r="V33" s="32">
        <f>'Table 17-Final Data'!DD19</f>
        <v>7</v>
      </c>
      <c r="W33" s="30">
        <f>'Table 17-Final Data'!DF19</f>
        <v>31</v>
      </c>
      <c r="X33" s="22"/>
      <c r="Y33" s="23"/>
    </row>
    <row r="34" spans="1:25" ht="12.75" customHeight="1">
      <c r="A34" s="18" t="s">
        <v>3</v>
      </c>
      <c r="B34" s="19" t="s">
        <v>55</v>
      </c>
      <c r="C34" s="20">
        <f>'Table 17-Final Data'!C7</f>
        <v>16440</v>
      </c>
      <c r="D34" s="20">
        <f>'Table 17-Final Data'!D7</f>
        <v>16439</v>
      </c>
      <c r="E34" s="20">
        <f>'Table 17-Final Data'!E7</f>
        <v>37025</v>
      </c>
      <c r="F34" s="26">
        <f>'Table 17-Final Data'!F7</f>
        <v>2.252265952916844</v>
      </c>
      <c r="G34" s="20"/>
      <c r="H34" s="32">
        <v>10</v>
      </c>
      <c r="I34" s="32">
        <v>4</v>
      </c>
      <c r="J34" s="28">
        <v>28</v>
      </c>
      <c r="K34" s="32">
        <v>2</v>
      </c>
      <c r="L34" s="32">
        <v>6</v>
      </c>
      <c r="M34" s="32">
        <v>7</v>
      </c>
      <c r="N34" s="31">
        <f>'Table 17-Final Data'!BN7</f>
        <v>44</v>
      </c>
      <c r="O34" s="28">
        <f>'Table 17-Final Data'!BT7</f>
        <v>26</v>
      </c>
      <c r="P34" s="30">
        <f>'Table 17-Final Data'!BZ7</f>
        <v>36</v>
      </c>
      <c r="Q34" s="30">
        <f>'Table 17-Final Data'!CF7</f>
        <v>33</v>
      </c>
      <c r="R34" s="31">
        <f>'Table 17-Final Data'!CL7</f>
        <v>47</v>
      </c>
      <c r="S34" s="31">
        <f>'Table 17-Final Data'!CR7</f>
        <v>45</v>
      </c>
      <c r="T34" s="28">
        <f>'Table 17-Final Data'!CX7</f>
        <v>22</v>
      </c>
      <c r="U34" s="32">
        <f>'Table 17-Final Data'!DB7</f>
        <v>4</v>
      </c>
      <c r="V34" s="31">
        <f>'Table 17-Final Data'!DD7</f>
        <v>42</v>
      </c>
      <c r="W34" s="30">
        <f>'Table 17-Final Data'!DF7</f>
        <v>32</v>
      </c>
      <c r="X34" s="22"/>
      <c r="Y34" s="23"/>
    </row>
    <row r="35" spans="1:25" ht="12.75" customHeight="1">
      <c r="A35" s="18" t="s">
        <v>5</v>
      </c>
      <c r="B35" s="19" t="s">
        <v>58</v>
      </c>
      <c r="C35" s="20">
        <f>'Table 17-Final Data'!C10</f>
        <v>9752</v>
      </c>
      <c r="D35" s="20">
        <f>'Table 17-Final Data'!D10</f>
        <v>9092</v>
      </c>
      <c r="E35" s="20">
        <f>'Table 17-Final Data'!E10</f>
        <v>22912</v>
      </c>
      <c r="F35" s="26">
        <f>'Table 17-Final Data'!F10</f>
        <v>2.5200175978882533</v>
      </c>
      <c r="G35" s="20"/>
      <c r="H35" s="28">
        <v>22</v>
      </c>
      <c r="I35" s="30">
        <v>32</v>
      </c>
      <c r="J35" s="29">
        <v>19</v>
      </c>
      <c r="K35" s="30">
        <v>40</v>
      </c>
      <c r="L35" s="31">
        <v>47</v>
      </c>
      <c r="M35" s="28">
        <v>30</v>
      </c>
      <c r="N35" s="30">
        <f>'Table 17-Final Data'!BN10</f>
        <v>39</v>
      </c>
      <c r="O35" s="30">
        <f>'Table 17-Final Data'!BT10</f>
        <v>37</v>
      </c>
      <c r="P35" s="30">
        <f>'Table 17-Final Data'!BZ10</f>
        <v>33</v>
      </c>
      <c r="Q35" s="28">
        <f>'Table 17-Final Data'!CF10</f>
        <v>23</v>
      </c>
      <c r="R35" s="30">
        <f>'Table 17-Final Data'!CL10</f>
        <v>37</v>
      </c>
      <c r="S35" s="29">
        <f>'Table 17-Final Data'!CR10</f>
        <v>14</v>
      </c>
      <c r="T35" s="32">
        <f>'Table 17-Final Data'!CX10</f>
        <v>7</v>
      </c>
      <c r="U35" s="30">
        <f>'Table 17-Final Data'!DB10</f>
        <v>32</v>
      </c>
      <c r="V35" s="30">
        <f>'Table 17-Final Data'!DD10</f>
        <v>33</v>
      </c>
      <c r="W35" s="30">
        <f>'Table 17-Final Data'!DF10</f>
        <v>33</v>
      </c>
      <c r="X35" s="22"/>
      <c r="Y35" s="23"/>
    </row>
    <row r="36" spans="1:25" ht="12.75" customHeight="1">
      <c r="A36" s="18" t="s">
        <v>35</v>
      </c>
      <c r="B36" s="19" t="s">
        <v>88</v>
      </c>
      <c r="C36" s="20">
        <f>'Table 17-Final Data'!C40</f>
        <v>13496</v>
      </c>
      <c r="D36" s="20">
        <f>'Table 17-Final Data'!D40</f>
        <v>12284</v>
      </c>
      <c r="E36" s="20">
        <f>'Table 17-Final Data'!E40</f>
        <v>30057</v>
      </c>
      <c r="F36" s="26">
        <f>'Table 17-Final Data'!F40</f>
        <v>2.446841419732986</v>
      </c>
      <c r="G36" s="20"/>
      <c r="H36" s="29">
        <v>15</v>
      </c>
      <c r="I36" s="29">
        <v>11</v>
      </c>
      <c r="J36" s="30">
        <v>32</v>
      </c>
      <c r="K36" s="28">
        <v>22</v>
      </c>
      <c r="L36" s="28">
        <v>30</v>
      </c>
      <c r="M36" s="29">
        <v>14</v>
      </c>
      <c r="N36" s="30">
        <f>'Table 17-Final Data'!BN40</f>
        <v>32</v>
      </c>
      <c r="O36" s="31">
        <f>'Table 17-Final Data'!BT40</f>
        <v>47</v>
      </c>
      <c r="P36" s="31">
        <f>'Table 17-Final Data'!BZ40</f>
        <v>45</v>
      </c>
      <c r="Q36" s="29">
        <f>'Table 17-Final Data'!CF40</f>
        <v>13</v>
      </c>
      <c r="R36" s="29">
        <f>'Table 17-Final Data'!CL40</f>
        <v>17</v>
      </c>
      <c r="S36" s="30">
        <f>'Table 17-Final Data'!CR40</f>
        <v>34</v>
      </c>
      <c r="T36" s="30">
        <f>'Table 17-Final Data'!CX40</f>
        <v>40</v>
      </c>
      <c r="U36" s="29">
        <f>'Table 17-Final Data'!DB40</f>
        <v>15</v>
      </c>
      <c r="V36" s="31">
        <f>'Table 17-Final Data'!DD40</f>
        <v>41</v>
      </c>
      <c r="W36" s="30">
        <f>'Table 17-Final Data'!DF40</f>
        <v>34</v>
      </c>
      <c r="X36" s="22"/>
      <c r="Y36" s="23"/>
    </row>
    <row r="37" spans="1:25" ht="12.75" customHeight="1">
      <c r="A37" s="18" t="s">
        <v>46</v>
      </c>
      <c r="B37" s="19" t="s">
        <v>99</v>
      </c>
      <c r="C37" s="20">
        <f>'Table 17-Final Data'!C51</f>
        <v>17837</v>
      </c>
      <c r="D37" s="20">
        <f>'Table 17-Final Data'!D51</f>
        <v>7044</v>
      </c>
      <c r="E37" s="20">
        <f>'Table 17-Final Data'!E51</f>
        <v>18392</v>
      </c>
      <c r="F37" s="26">
        <f>'Table 17-Final Data'!F51</f>
        <v>2.611016467915957</v>
      </c>
      <c r="G37" s="20"/>
      <c r="H37" s="28">
        <v>29</v>
      </c>
      <c r="I37" s="28">
        <v>29</v>
      </c>
      <c r="J37" s="28">
        <v>29</v>
      </c>
      <c r="K37" s="29">
        <v>20</v>
      </c>
      <c r="L37" s="29">
        <v>12</v>
      </c>
      <c r="M37" s="28">
        <v>28</v>
      </c>
      <c r="N37" s="30">
        <f>'Table 17-Final Data'!BN51</f>
        <v>38</v>
      </c>
      <c r="O37" s="30">
        <f>'Table 17-Final Data'!BT51</f>
        <v>33</v>
      </c>
      <c r="P37" s="28">
        <f>'Table 17-Final Data'!BZ51</f>
        <v>26</v>
      </c>
      <c r="Q37" s="29">
        <f>'Table 17-Final Data'!CF51</f>
        <v>15</v>
      </c>
      <c r="R37" s="31">
        <f>'Table 17-Final Data'!CL51</f>
        <v>49</v>
      </c>
      <c r="S37" s="32">
        <f>'Table 17-Final Data'!CR51</f>
        <v>9</v>
      </c>
      <c r="T37" s="30">
        <f>'Table 17-Final Data'!CX51</f>
        <v>32</v>
      </c>
      <c r="U37" s="29">
        <f>'Table 17-Final Data'!DB51</f>
        <v>20</v>
      </c>
      <c r="V37" s="30">
        <f>'Table 17-Final Data'!DD51</f>
        <v>39</v>
      </c>
      <c r="W37" s="30">
        <f>'Table 17-Final Data'!DF51</f>
        <v>35</v>
      </c>
      <c r="X37" s="22"/>
      <c r="Y37" s="23"/>
    </row>
    <row r="38" spans="1:25" ht="12.75" customHeight="1">
      <c r="A38" s="18" t="s">
        <v>12</v>
      </c>
      <c r="B38" s="19" t="s">
        <v>66</v>
      </c>
      <c r="C38" s="20">
        <f>'Table 17-Final Data'!C18</f>
        <v>16765</v>
      </c>
      <c r="D38" s="20">
        <f>'Table 17-Final Data'!D18</f>
        <v>16058</v>
      </c>
      <c r="E38" s="20">
        <f>'Table 17-Final Data'!E18</f>
        <v>41977</v>
      </c>
      <c r="F38" s="26">
        <f>'Table 17-Final Data'!F18</f>
        <v>2.614086436667082</v>
      </c>
      <c r="G38" s="20"/>
      <c r="H38" s="31">
        <v>43</v>
      </c>
      <c r="I38" s="30">
        <v>36</v>
      </c>
      <c r="J38" s="30">
        <v>36</v>
      </c>
      <c r="K38" s="30">
        <v>34</v>
      </c>
      <c r="L38" s="29">
        <v>11</v>
      </c>
      <c r="M38" s="31">
        <v>41</v>
      </c>
      <c r="N38" s="32">
        <f>'Table 17-Final Data'!BN18</f>
        <v>1</v>
      </c>
      <c r="O38" s="30">
        <f>'Table 17-Final Data'!BT18</f>
        <v>38</v>
      </c>
      <c r="P38" s="28">
        <f>'Table 17-Final Data'!BZ18</f>
        <v>29</v>
      </c>
      <c r="Q38" s="28">
        <f>'Table 17-Final Data'!CF18</f>
        <v>30</v>
      </c>
      <c r="R38" s="30">
        <f>'Table 17-Final Data'!CL18</f>
        <v>35</v>
      </c>
      <c r="S38" s="29">
        <f>'Table 17-Final Data'!CR18</f>
        <v>15</v>
      </c>
      <c r="T38" s="32">
        <f>'Table 17-Final Data'!CX18</f>
        <v>6</v>
      </c>
      <c r="U38" s="30">
        <f>'Table 17-Final Data'!DB18</f>
        <v>39</v>
      </c>
      <c r="V38" s="28">
        <f>'Table 17-Final Data'!DD18</f>
        <v>28</v>
      </c>
      <c r="W38" s="30">
        <f>'Table 17-Final Data'!DF18</f>
        <v>36</v>
      </c>
      <c r="X38" s="22"/>
      <c r="Y38" s="23"/>
    </row>
    <row r="39" spans="1:25" ht="12.75" customHeight="1">
      <c r="A39" s="18" t="s">
        <v>6</v>
      </c>
      <c r="B39" s="19" t="s">
        <v>59</v>
      </c>
      <c r="C39" s="20">
        <f>'Table 17-Final Data'!C11</f>
        <v>4022</v>
      </c>
      <c r="D39" s="20">
        <f>'Table 17-Final Data'!D11</f>
        <v>3717</v>
      </c>
      <c r="E39" s="20">
        <f>'Table 17-Final Data'!E11</f>
        <v>9789</v>
      </c>
      <c r="F39" s="26">
        <f>'Table 17-Final Data'!F11</f>
        <v>2.633575464083939</v>
      </c>
      <c r="G39" s="20"/>
      <c r="H39" s="30">
        <v>39</v>
      </c>
      <c r="I39" s="30">
        <v>40</v>
      </c>
      <c r="J39" s="30">
        <v>35</v>
      </c>
      <c r="K39" s="31">
        <v>44</v>
      </c>
      <c r="L39" s="30">
        <v>39</v>
      </c>
      <c r="M39" s="31">
        <v>42</v>
      </c>
      <c r="N39" s="32">
        <f>'Table 17-Final Data'!BN11</f>
        <v>1</v>
      </c>
      <c r="O39" s="30">
        <f>'Table 17-Final Data'!BT11</f>
        <v>32</v>
      </c>
      <c r="P39" s="28">
        <f>'Table 17-Final Data'!BZ11</f>
        <v>28</v>
      </c>
      <c r="Q39" s="31">
        <f>'Table 17-Final Data'!CF11</f>
        <v>44</v>
      </c>
      <c r="R39" s="29">
        <f>'Table 17-Final Data'!CL11</f>
        <v>13</v>
      </c>
      <c r="S39" s="32">
        <f>'Table 17-Final Data'!CR11</f>
        <v>4</v>
      </c>
      <c r="T39" s="31">
        <f>'Table 17-Final Data'!CX11</f>
        <v>41</v>
      </c>
      <c r="U39" s="31">
        <f>'Table 17-Final Data'!DB11</f>
        <v>41</v>
      </c>
      <c r="V39" s="29">
        <f>'Table 17-Final Data'!DD11</f>
        <v>19</v>
      </c>
      <c r="W39" s="30">
        <f>'Table 17-Final Data'!DF11</f>
        <v>37</v>
      </c>
      <c r="X39" s="22"/>
      <c r="Y39" s="23"/>
    </row>
    <row r="40" spans="1:25" ht="12.75" customHeight="1">
      <c r="A40" s="18" t="s">
        <v>37</v>
      </c>
      <c r="B40" s="19" t="s">
        <v>90</v>
      </c>
      <c r="C40" s="20">
        <f>'Table 17-Final Data'!C42</f>
        <v>43621</v>
      </c>
      <c r="D40" s="20">
        <f>'Table 17-Final Data'!D42</f>
        <v>39871</v>
      </c>
      <c r="E40" s="20">
        <f>'Table 17-Final Data'!E42</f>
        <v>88445</v>
      </c>
      <c r="F40" s="26">
        <f>'Table 17-Final Data'!F42</f>
        <v>2.2182789496125004</v>
      </c>
      <c r="G40" s="20"/>
      <c r="H40" s="29">
        <v>19</v>
      </c>
      <c r="I40" s="30">
        <v>38</v>
      </c>
      <c r="J40" s="32">
        <v>9</v>
      </c>
      <c r="K40" s="28">
        <v>27</v>
      </c>
      <c r="L40" s="28">
        <v>27</v>
      </c>
      <c r="M40" s="28">
        <v>27</v>
      </c>
      <c r="N40" s="28">
        <f>'Table 17-Final Data'!BN42</f>
        <v>26</v>
      </c>
      <c r="O40" s="28">
        <f>'Table 17-Final Data'!BT42</f>
        <v>27</v>
      </c>
      <c r="P40" s="29">
        <f>'Table 17-Final Data'!BZ42</f>
        <v>19</v>
      </c>
      <c r="Q40" s="28">
        <f>'Table 17-Final Data'!CF42</f>
        <v>21</v>
      </c>
      <c r="R40" s="31">
        <f>'Table 17-Final Data'!CL42</f>
        <v>50</v>
      </c>
      <c r="S40" s="28">
        <f>'Table 17-Final Data'!CR42</f>
        <v>25</v>
      </c>
      <c r="T40" s="31">
        <f>'Table 17-Final Data'!CX42</f>
        <v>47</v>
      </c>
      <c r="U40" s="30">
        <f>'Table 17-Final Data'!DB42</f>
        <v>33</v>
      </c>
      <c r="V40" s="30">
        <f>'Table 17-Final Data'!DD42</f>
        <v>38</v>
      </c>
      <c r="W40" s="30">
        <f>'Table 17-Final Data'!DF42</f>
        <v>38</v>
      </c>
      <c r="X40" s="22"/>
      <c r="Y40" s="23"/>
    </row>
    <row r="41" spans="1:25" ht="12.75" customHeight="1">
      <c r="A41" s="18" t="s">
        <v>28</v>
      </c>
      <c r="B41" s="19" t="s">
        <v>82</v>
      </c>
      <c r="C41" s="20">
        <f>'Table 17-Final Data'!C34</f>
        <v>4034</v>
      </c>
      <c r="D41" s="20">
        <f>'Table 17-Final Data'!D34</f>
        <v>3990</v>
      </c>
      <c r="E41" s="20">
        <f>'Table 17-Final Data'!E34</f>
        <v>8857</v>
      </c>
      <c r="F41" s="26">
        <f>'Table 17-Final Data'!F34</f>
        <v>2.219799498746867</v>
      </c>
      <c r="G41" s="20"/>
      <c r="H41" s="28">
        <v>23</v>
      </c>
      <c r="I41" s="31">
        <v>42</v>
      </c>
      <c r="J41" s="32">
        <v>4</v>
      </c>
      <c r="K41" s="28">
        <v>30</v>
      </c>
      <c r="L41" s="28">
        <v>24</v>
      </c>
      <c r="M41" s="30">
        <v>34</v>
      </c>
      <c r="N41" s="28">
        <f>'Table 17-Final Data'!BN34</f>
        <v>29</v>
      </c>
      <c r="O41" s="31">
        <f>'Table 17-Final Data'!BT34</f>
        <v>44</v>
      </c>
      <c r="P41" s="31">
        <f>'Table 17-Final Data'!BZ34</f>
        <v>42</v>
      </c>
      <c r="Q41" s="28">
        <f>'Table 17-Final Data'!CF34</f>
        <v>22</v>
      </c>
      <c r="R41" s="29">
        <f>'Table 17-Final Data'!CL34</f>
        <v>16</v>
      </c>
      <c r="S41" s="32">
        <f>'Table 17-Final Data'!CR34</f>
        <v>7</v>
      </c>
      <c r="T41" s="30">
        <f>'Table 17-Final Data'!CX34</f>
        <v>38</v>
      </c>
      <c r="U41" s="30">
        <f>'Table 17-Final Data'!DB34</f>
        <v>37</v>
      </c>
      <c r="V41" s="30">
        <f>'Table 17-Final Data'!DD34</f>
        <v>35</v>
      </c>
      <c r="W41" s="30">
        <f>'Table 17-Final Data'!DF34</f>
        <v>39</v>
      </c>
      <c r="X41" s="22"/>
      <c r="Y41" s="23"/>
    </row>
    <row r="42" spans="1:25" ht="12.75" customHeight="1">
      <c r="A42" s="18" t="s">
        <v>8</v>
      </c>
      <c r="B42" s="19" t="s">
        <v>61</v>
      </c>
      <c r="C42" s="20">
        <f>'Table 17-Final Data'!C13</f>
        <v>12062</v>
      </c>
      <c r="D42" s="20">
        <f>'Table 17-Final Data'!D13</f>
        <v>12062</v>
      </c>
      <c r="E42" s="20">
        <f>'Table 17-Final Data'!E13</f>
        <v>42080</v>
      </c>
      <c r="F42" s="26">
        <f>'Table 17-Final Data'!F13</f>
        <v>3.4886420162493783</v>
      </c>
      <c r="G42" s="20"/>
      <c r="H42" s="31">
        <v>49</v>
      </c>
      <c r="I42" s="31">
        <v>45</v>
      </c>
      <c r="J42" s="30">
        <v>39</v>
      </c>
      <c r="K42" s="30">
        <v>39</v>
      </c>
      <c r="L42" s="32">
        <v>5</v>
      </c>
      <c r="M42" s="31">
        <v>48</v>
      </c>
      <c r="N42" s="32">
        <f>'Table 17-Final Data'!BN13</f>
        <v>1</v>
      </c>
      <c r="O42" s="32">
        <f>'Table 17-Final Data'!BT13</f>
        <v>1</v>
      </c>
      <c r="P42" s="32">
        <f>'Table 17-Final Data'!BZ13</f>
        <v>7</v>
      </c>
      <c r="Q42" s="30">
        <f>'Table 17-Final Data'!CF13</f>
        <v>32</v>
      </c>
      <c r="R42" s="28">
        <f>'Table 17-Final Data'!CL13</f>
        <v>30</v>
      </c>
      <c r="S42" s="30">
        <f>'Table 17-Final Data'!CR13</f>
        <v>33</v>
      </c>
      <c r="T42" s="32">
        <f>'Table 17-Final Data'!CX13</f>
        <v>9</v>
      </c>
      <c r="U42" s="31">
        <f>'Table 17-Final Data'!DB13</f>
        <v>44</v>
      </c>
      <c r="V42" s="32">
        <f>'Table 17-Final Data'!DD13</f>
        <v>9</v>
      </c>
      <c r="W42" s="30">
        <f>'Table 17-Final Data'!DF13</f>
        <v>40</v>
      </c>
      <c r="X42" s="22"/>
      <c r="Y42" s="23"/>
    </row>
    <row r="43" spans="1:25" ht="12.75" customHeight="1">
      <c r="A43" s="18" t="s">
        <v>19</v>
      </c>
      <c r="B43" s="19" t="s">
        <v>72</v>
      </c>
      <c r="C43" s="20">
        <f>'Table 17-Final Data'!C24</f>
        <v>5409</v>
      </c>
      <c r="D43" s="20">
        <f>'Table 17-Final Data'!D24</f>
        <v>5150</v>
      </c>
      <c r="E43" s="20">
        <f>'Table 17-Final Data'!E24</f>
        <v>14675</v>
      </c>
      <c r="F43" s="26">
        <f>'Table 17-Final Data'!F24</f>
        <v>2.849514563106796</v>
      </c>
      <c r="G43" s="20"/>
      <c r="H43" s="31">
        <v>46</v>
      </c>
      <c r="I43" s="31">
        <v>46</v>
      </c>
      <c r="J43" s="29">
        <v>18</v>
      </c>
      <c r="K43" s="30">
        <v>37</v>
      </c>
      <c r="L43" s="32">
        <v>8</v>
      </c>
      <c r="M43" s="31">
        <v>44</v>
      </c>
      <c r="N43" s="32">
        <f>'Table 17-Final Data'!BN24</f>
        <v>1</v>
      </c>
      <c r="O43" s="29">
        <f>'Table 17-Final Data'!BT24</f>
        <v>20</v>
      </c>
      <c r="P43" s="30">
        <f>'Table 17-Final Data'!BZ24</f>
        <v>40</v>
      </c>
      <c r="Q43" s="31">
        <f>'Table 17-Final Data'!CF24</f>
        <v>48</v>
      </c>
      <c r="R43" s="28">
        <f>'Table 17-Final Data'!CL24</f>
        <v>27</v>
      </c>
      <c r="S43" s="29">
        <f>'Table 17-Final Data'!CR24</f>
        <v>11</v>
      </c>
      <c r="T43" s="30">
        <f>'Table 17-Final Data'!CX24</f>
        <v>31</v>
      </c>
      <c r="U43" s="31">
        <f>'Table 17-Final Data'!DB24</f>
        <v>43</v>
      </c>
      <c r="V43" s="28">
        <f>'Table 17-Final Data'!DD24</f>
        <v>24</v>
      </c>
      <c r="W43" s="31">
        <f>'Table 17-Final Data'!DF24</f>
        <v>41</v>
      </c>
      <c r="X43" s="22"/>
      <c r="Y43" s="23"/>
    </row>
    <row r="44" spans="1:25" ht="12.75" customHeight="1">
      <c r="A44" s="18" t="s">
        <v>44</v>
      </c>
      <c r="B44" s="19" t="s">
        <v>98</v>
      </c>
      <c r="C44" s="20">
        <f>'Table 17-Final Data'!C50</f>
        <v>2843</v>
      </c>
      <c r="D44" s="20">
        <f>'Table 17-Final Data'!D50</f>
        <v>2633</v>
      </c>
      <c r="E44" s="20">
        <f>'Table 17-Final Data'!E50</f>
        <v>6043</v>
      </c>
      <c r="F44" s="26">
        <f>'Table 17-Final Data'!F50</f>
        <v>2.295100645651348</v>
      </c>
      <c r="G44" s="20"/>
      <c r="H44" s="29">
        <v>17</v>
      </c>
      <c r="I44" s="30">
        <v>31</v>
      </c>
      <c r="J44" s="29">
        <v>14</v>
      </c>
      <c r="K44" s="30">
        <v>33</v>
      </c>
      <c r="L44" s="31">
        <v>42</v>
      </c>
      <c r="M44" s="29">
        <v>20</v>
      </c>
      <c r="N44" s="31">
        <f>'Table 17-Final Data'!BN50</f>
        <v>41</v>
      </c>
      <c r="O44" s="31">
        <f>'Table 17-Final Data'!BT50</f>
        <v>42</v>
      </c>
      <c r="P44" s="31">
        <f>'Table 17-Final Data'!BZ50</f>
        <v>47</v>
      </c>
      <c r="Q44" s="32">
        <f>'Table 17-Final Data'!CF50</f>
        <v>4</v>
      </c>
      <c r="R44" s="31">
        <f>'Table 17-Final Data'!CL50</f>
        <v>41</v>
      </c>
      <c r="S44" s="32">
        <f>'Table 17-Final Data'!CR50</f>
        <v>3</v>
      </c>
      <c r="T44" s="31">
        <f>'Table 17-Final Data'!CX50</f>
        <v>44</v>
      </c>
      <c r="U44" s="28">
        <f>'Table 17-Final Data'!DB50</f>
        <v>28</v>
      </c>
      <c r="V44" s="31">
        <f>'Table 17-Final Data'!DD50</f>
        <v>44</v>
      </c>
      <c r="W44" s="31">
        <f>'Table 17-Final Data'!DF50</f>
        <v>42</v>
      </c>
      <c r="X44" s="22"/>
      <c r="Y44" s="23"/>
    </row>
    <row r="45" spans="1:25" ht="12.75" customHeight="1">
      <c r="A45" s="18" t="s">
        <v>17</v>
      </c>
      <c r="B45" s="19" t="s">
        <v>70</v>
      </c>
      <c r="C45" s="20">
        <f>'Table 17-Final Data'!C22</f>
        <v>16698</v>
      </c>
      <c r="D45" s="20">
        <f>'Table 17-Final Data'!D22</f>
        <v>16681</v>
      </c>
      <c r="E45" s="20">
        <f>'Table 17-Final Data'!E22</f>
        <v>38458</v>
      </c>
      <c r="F45" s="26">
        <f>'Table 17-Final Data'!F22</f>
        <v>2.3054972723457827</v>
      </c>
      <c r="G45" s="20"/>
      <c r="H45" s="28">
        <v>30</v>
      </c>
      <c r="I45" s="28">
        <v>26</v>
      </c>
      <c r="J45" s="28">
        <v>27</v>
      </c>
      <c r="K45" s="32">
        <v>7</v>
      </c>
      <c r="L45" s="32">
        <v>3</v>
      </c>
      <c r="M45" s="28">
        <v>22</v>
      </c>
      <c r="N45" s="31">
        <f>'Table 17-Final Data'!BN22</f>
        <v>47</v>
      </c>
      <c r="O45" s="31">
        <f>'Table 17-Final Data'!BT22</f>
        <v>46</v>
      </c>
      <c r="P45" s="30">
        <f>'Table 17-Final Data'!BZ22</f>
        <v>37</v>
      </c>
      <c r="Q45" s="30">
        <f>'Table 17-Final Data'!CF22</f>
        <v>31</v>
      </c>
      <c r="R45" s="30">
        <f>'Table 17-Final Data'!CL22</f>
        <v>32</v>
      </c>
      <c r="S45" s="31">
        <f>'Table 17-Final Data'!CR22</f>
        <v>49</v>
      </c>
      <c r="T45" s="30">
        <f>'Table 17-Final Data'!CX22</f>
        <v>36</v>
      </c>
      <c r="U45" s="29">
        <f>'Table 17-Final Data'!DB22</f>
        <v>19</v>
      </c>
      <c r="V45" s="31">
        <f>'Table 17-Final Data'!DD22</f>
        <v>45</v>
      </c>
      <c r="W45" s="31">
        <f>'Table 17-Final Data'!DF22</f>
        <v>43</v>
      </c>
      <c r="X45" s="22"/>
      <c r="Y45" s="23"/>
    </row>
    <row r="46" spans="1:25" ht="12.75" customHeight="1">
      <c r="A46" s="18" t="s">
        <v>20</v>
      </c>
      <c r="B46" s="19" t="s">
        <v>71</v>
      </c>
      <c r="C46" s="20">
        <f>'Table 17-Final Data'!C23</f>
        <v>3606</v>
      </c>
      <c r="D46" s="20">
        <f>'Table 17-Final Data'!D23</f>
        <v>2833</v>
      </c>
      <c r="E46" s="20">
        <f>'Table 17-Final Data'!E23</f>
        <v>8655</v>
      </c>
      <c r="F46" s="26">
        <f>'Table 17-Final Data'!F23</f>
        <v>3.055065301800212</v>
      </c>
      <c r="G46" s="20"/>
      <c r="H46" s="31">
        <v>45</v>
      </c>
      <c r="I46" s="31">
        <v>48</v>
      </c>
      <c r="J46" s="30">
        <v>37</v>
      </c>
      <c r="K46" s="31">
        <v>50</v>
      </c>
      <c r="L46" s="30">
        <v>35</v>
      </c>
      <c r="M46" s="31">
        <v>49</v>
      </c>
      <c r="N46" s="32">
        <f>'Table 17-Final Data'!BN23</f>
        <v>1</v>
      </c>
      <c r="O46" s="32">
        <f>'Table 17-Final Data'!BT23</f>
        <v>1</v>
      </c>
      <c r="P46" s="32">
        <f>'Table 17-Final Data'!BZ23</f>
        <v>8</v>
      </c>
      <c r="Q46" s="28">
        <f>'Table 17-Final Data'!CF23</f>
        <v>25</v>
      </c>
      <c r="R46" s="29">
        <f>'Table 17-Final Data'!CL23</f>
        <v>20</v>
      </c>
      <c r="S46" s="32">
        <f>'Table 17-Final Data'!CR23</f>
        <v>1</v>
      </c>
      <c r="T46" s="31">
        <f>'Table 17-Final Data'!CX23</f>
        <v>49</v>
      </c>
      <c r="U46" s="31">
        <f>'Table 17-Final Data'!DB23</f>
        <v>49</v>
      </c>
      <c r="V46" s="29">
        <f>'Table 17-Final Data'!DD23</f>
        <v>13</v>
      </c>
      <c r="W46" s="31">
        <f>'Table 17-Final Data'!DF23</f>
        <v>44</v>
      </c>
      <c r="X46" s="22"/>
      <c r="Y46" s="23"/>
    </row>
    <row r="47" spans="1:25" ht="12.75" customHeight="1">
      <c r="A47" s="18" t="s">
        <v>104</v>
      </c>
      <c r="B47" s="19" t="s">
        <v>86</v>
      </c>
      <c r="C47" s="20">
        <f>'Table 17-Final Data'!C38</f>
        <v>16296</v>
      </c>
      <c r="D47" s="20">
        <f>'Table 17-Final Data'!D38</f>
        <v>14969</v>
      </c>
      <c r="E47" s="20">
        <f>'Table 17-Final Data'!E38</f>
        <v>38055</v>
      </c>
      <c r="F47" s="26">
        <f>'Table 17-Final Data'!F38</f>
        <v>2.542253991582604</v>
      </c>
      <c r="G47" s="20"/>
      <c r="H47" s="31">
        <v>42</v>
      </c>
      <c r="I47" s="31">
        <v>49</v>
      </c>
      <c r="J47" s="32">
        <v>6</v>
      </c>
      <c r="K47" s="31">
        <v>41</v>
      </c>
      <c r="L47" s="32">
        <v>10</v>
      </c>
      <c r="M47" s="31">
        <v>45</v>
      </c>
      <c r="N47" s="31">
        <f>'Table 17-Final Data'!BN38</f>
        <v>48</v>
      </c>
      <c r="O47" s="31">
        <f>'Table 17-Final Data'!BT38</f>
        <v>41</v>
      </c>
      <c r="P47" s="31">
        <f>'Table 17-Final Data'!BZ38</f>
        <v>44</v>
      </c>
      <c r="Q47" s="30">
        <f>'Table 17-Final Data'!CF38</f>
        <v>37</v>
      </c>
      <c r="R47" s="31">
        <f>'Table 17-Final Data'!CL38</f>
        <v>44</v>
      </c>
      <c r="S47" s="32">
        <f>'Table 17-Final Data'!CR38</f>
        <v>8</v>
      </c>
      <c r="T47" s="31">
        <f>'Table 17-Final Data'!CX38</f>
        <v>46</v>
      </c>
      <c r="U47" s="31">
        <f>'Table 17-Final Data'!DB38</f>
        <v>47</v>
      </c>
      <c r="V47" s="31">
        <f>'Table 17-Final Data'!DD38</f>
        <v>46</v>
      </c>
      <c r="W47" s="31">
        <f>'Table 17-Final Data'!DF38</f>
        <v>45</v>
      </c>
      <c r="X47" s="22"/>
      <c r="Y47" s="23"/>
    </row>
    <row r="48" spans="1:25" ht="12.75" customHeight="1">
      <c r="A48" s="18" t="s">
        <v>10</v>
      </c>
      <c r="B48" s="19" t="s">
        <v>63</v>
      </c>
      <c r="C48" s="20">
        <f>'Table 17-Final Data'!C15</f>
        <v>999</v>
      </c>
      <c r="D48" s="20">
        <f>'Table 17-Final Data'!D15</f>
        <v>939</v>
      </c>
      <c r="E48" s="20">
        <f>'Table 17-Final Data'!E15</f>
        <v>2442</v>
      </c>
      <c r="F48" s="26">
        <f>'Table 17-Final Data'!F15</f>
        <v>2.6006389776357826</v>
      </c>
      <c r="G48" s="20"/>
      <c r="H48" s="31">
        <v>44</v>
      </c>
      <c r="I48" s="30">
        <v>37</v>
      </c>
      <c r="J48" s="31">
        <v>44</v>
      </c>
      <c r="K48" s="31">
        <v>47</v>
      </c>
      <c r="L48" s="31">
        <v>48</v>
      </c>
      <c r="M48" s="31">
        <v>43</v>
      </c>
      <c r="N48" s="32">
        <f>'Table 17-Final Data'!BN15</f>
        <v>1</v>
      </c>
      <c r="O48" s="31">
        <f>'Table 17-Final Data'!BT15</f>
        <v>48</v>
      </c>
      <c r="P48" s="31">
        <f>'Table 17-Final Data'!BZ15</f>
        <v>50</v>
      </c>
      <c r="Q48" s="30">
        <f>'Table 17-Final Data'!CF15</f>
        <v>34</v>
      </c>
      <c r="R48" s="31">
        <f>'Table 17-Final Data'!CL15</f>
        <v>46</v>
      </c>
      <c r="S48" s="28">
        <f>'Table 17-Final Data'!CR15</f>
        <v>24</v>
      </c>
      <c r="T48" s="31">
        <f>'Table 17-Final Data'!CX15</f>
        <v>48</v>
      </c>
      <c r="U48" s="31">
        <f>'Table 17-Final Data'!DB15</f>
        <v>46</v>
      </c>
      <c r="V48" s="31">
        <f>'Table 17-Final Data'!DD15</f>
        <v>47</v>
      </c>
      <c r="W48" s="31">
        <f>'Table 17-Final Data'!DF15</f>
        <v>46</v>
      </c>
      <c r="X48" s="22"/>
      <c r="Y48" s="23"/>
    </row>
    <row r="49" spans="1:25" ht="12.75" customHeight="1">
      <c r="A49" s="18" t="s">
        <v>29</v>
      </c>
      <c r="B49" s="19" t="s">
        <v>83</v>
      </c>
      <c r="C49" s="20">
        <f>'Table 17-Final Data'!C35</f>
        <v>3333</v>
      </c>
      <c r="D49" s="20">
        <f>'Table 17-Final Data'!D35</f>
        <v>2327</v>
      </c>
      <c r="E49" s="20">
        <f>'Table 17-Final Data'!E35</f>
        <v>8504</v>
      </c>
      <c r="F49" s="26">
        <f>'Table 17-Final Data'!F35</f>
        <v>3.654490760636012</v>
      </c>
      <c r="G49" s="20"/>
      <c r="H49" s="31">
        <v>50</v>
      </c>
      <c r="I49" s="31">
        <v>50</v>
      </c>
      <c r="J49" s="31">
        <v>42</v>
      </c>
      <c r="K49" s="31">
        <v>48</v>
      </c>
      <c r="L49" s="29">
        <v>16</v>
      </c>
      <c r="M49" s="31">
        <v>50</v>
      </c>
      <c r="N49" s="31">
        <f>'Table 17-Final Data'!BN35</f>
        <v>46</v>
      </c>
      <c r="O49" s="30">
        <f>'Table 17-Final Data'!BT35</f>
        <v>34</v>
      </c>
      <c r="P49" s="31">
        <f>'Table 17-Final Data'!BZ35</f>
        <v>48</v>
      </c>
      <c r="Q49" s="31">
        <f>'Table 17-Final Data'!CF35</f>
        <v>47</v>
      </c>
      <c r="R49" s="32">
        <f>'Table 17-Final Data'!CL35</f>
        <v>1</v>
      </c>
      <c r="S49" s="32">
        <f>'Table 17-Final Data'!CR35</f>
        <v>6</v>
      </c>
      <c r="T49" s="31">
        <f>'Table 17-Final Data'!CX35</f>
        <v>43</v>
      </c>
      <c r="U49" s="31">
        <f>'Table 17-Final Data'!DB35</f>
        <v>50</v>
      </c>
      <c r="V49" s="31">
        <f>'Table 17-Final Data'!DD35</f>
        <v>43</v>
      </c>
      <c r="W49" s="31">
        <f>'Table 17-Final Data'!DF35</f>
        <v>47</v>
      </c>
      <c r="X49" s="22"/>
      <c r="Y49" s="23"/>
    </row>
    <row r="50" spans="1:25" ht="12.75" customHeight="1">
      <c r="A50" s="18" t="s">
        <v>4</v>
      </c>
      <c r="B50" s="19" t="s">
        <v>57</v>
      </c>
      <c r="C50" s="20">
        <f>'Table 17-Final Data'!C9</f>
        <v>18336</v>
      </c>
      <c r="D50" s="20">
        <f>'Table 17-Final Data'!D9</f>
        <v>15269</v>
      </c>
      <c r="E50" s="20">
        <f>'Table 17-Final Data'!E9</f>
        <v>50732</v>
      </c>
      <c r="F50" s="26">
        <f>'Table 17-Final Data'!F9</f>
        <v>3.3225489553998298</v>
      </c>
      <c r="G50" s="20"/>
      <c r="H50" s="31">
        <v>48</v>
      </c>
      <c r="I50" s="30">
        <v>39</v>
      </c>
      <c r="J50" s="31">
        <v>48</v>
      </c>
      <c r="K50" s="31">
        <v>49</v>
      </c>
      <c r="L50" s="31">
        <v>45</v>
      </c>
      <c r="M50" s="31">
        <v>47</v>
      </c>
      <c r="N50" s="31">
        <f>'Table 17-Final Data'!BN9</f>
        <v>49</v>
      </c>
      <c r="O50" s="30">
        <f>'Table 17-Final Data'!BT9</f>
        <v>39</v>
      </c>
      <c r="P50" s="31">
        <f>'Table 17-Final Data'!BZ9</f>
        <v>49</v>
      </c>
      <c r="Q50" s="31">
        <f>'Table 17-Final Data'!CF9</f>
        <v>50</v>
      </c>
      <c r="R50" s="28">
        <f>'Table 17-Final Data'!CL9</f>
        <v>24</v>
      </c>
      <c r="S50" s="29">
        <f>'Table 17-Final Data'!CR9</f>
        <v>16</v>
      </c>
      <c r="T50" s="30">
        <f>'Table 17-Final Data'!CX9</f>
        <v>35</v>
      </c>
      <c r="U50" s="31">
        <f>'Table 17-Final Data'!DB9</f>
        <v>45</v>
      </c>
      <c r="V50" s="31">
        <f>'Table 17-Final Data'!DD9</f>
        <v>48</v>
      </c>
      <c r="W50" s="31">
        <f>'Table 17-Final Data'!DF9</f>
        <v>48</v>
      </c>
      <c r="X50" s="22"/>
      <c r="Y50" s="23"/>
    </row>
    <row r="51" spans="1:25" ht="12.75" customHeight="1">
      <c r="A51" s="18" t="s">
        <v>38</v>
      </c>
      <c r="B51" s="19" t="s">
        <v>91</v>
      </c>
      <c r="C51" s="20">
        <f>'Table 17-Final Data'!C43</f>
        <v>1108</v>
      </c>
      <c r="D51" s="20">
        <f>'Table 17-Final Data'!D43</f>
        <v>1105</v>
      </c>
      <c r="E51" s="20">
        <f>'Table 17-Final Data'!E43</f>
        <v>2908</v>
      </c>
      <c r="F51" s="26">
        <f>'Table 17-Final Data'!F43</f>
        <v>2.6316742081447964</v>
      </c>
      <c r="G51" s="20"/>
      <c r="H51" s="31">
        <v>47</v>
      </c>
      <c r="I51" s="31">
        <v>47</v>
      </c>
      <c r="J51" s="29">
        <v>20</v>
      </c>
      <c r="K51" s="31">
        <v>46</v>
      </c>
      <c r="L51" s="30">
        <v>36</v>
      </c>
      <c r="M51" s="31">
        <v>46</v>
      </c>
      <c r="N51" s="32">
        <f>'Table 17-Final Data'!BN43</f>
        <v>1</v>
      </c>
      <c r="O51" s="31">
        <f>'Table 17-Final Data'!BT43</f>
        <v>49</v>
      </c>
      <c r="P51" s="32">
        <f>'Table 17-Final Data'!BZ43</f>
        <v>1</v>
      </c>
      <c r="Q51" s="31">
        <f>'Table 17-Final Data'!CF43</f>
        <v>41</v>
      </c>
      <c r="R51" s="29">
        <f>'Table 17-Final Data'!CL43</f>
        <v>15</v>
      </c>
      <c r="S51" s="32">
        <f>'Table 17-Final Data'!CR43</f>
        <v>2</v>
      </c>
      <c r="T51" s="31">
        <f>'Table 17-Final Data'!CX43</f>
        <v>50</v>
      </c>
      <c r="U51" s="31">
        <f>'Table 17-Final Data'!DB43</f>
        <v>48</v>
      </c>
      <c r="V51" s="31">
        <f>'Table 17-Final Data'!DD43</f>
        <v>49</v>
      </c>
      <c r="W51" s="31">
        <f>'Table 17-Final Data'!DF43</f>
        <v>49</v>
      </c>
      <c r="X51" s="22"/>
      <c r="Y51" s="23"/>
    </row>
    <row r="52" spans="1:25" ht="12.75" customHeight="1">
      <c r="A52" s="18" t="s">
        <v>1</v>
      </c>
      <c r="B52" s="19" t="s">
        <v>53</v>
      </c>
      <c r="C52" s="20">
        <f>'Table 17-Final Data'!C5</f>
        <v>7476</v>
      </c>
      <c r="D52" s="20">
        <f>'Table 17-Final Data'!D5</f>
        <v>5651</v>
      </c>
      <c r="E52" s="20">
        <f>'Table 17-Final Data'!E5</f>
        <v>11698</v>
      </c>
      <c r="F52" s="26">
        <f>'Table 17-Final Data'!F5</f>
        <v>2.070076092726951</v>
      </c>
      <c r="G52" s="20"/>
      <c r="H52" s="29">
        <v>16</v>
      </c>
      <c r="I52" s="30">
        <v>35</v>
      </c>
      <c r="J52" s="32">
        <v>5</v>
      </c>
      <c r="K52" s="28">
        <v>21</v>
      </c>
      <c r="L52" s="28">
        <v>23</v>
      </c>
      <c r="M52" s="29">
        <v>16</v>
      </c>
      <c r="N52" s="31">
        <f>'Table 17-Final Data'!BN5</f>
        <v>45</v>
      </c>
      <c r="O52" s="31">
        <f>'Table 17-Final Data'!BT5</f>
        <v>50</v>
      </c>
      <c r="P52" s="29">
        <f>'Table 17-Final Data'!BZ5</f>
        <v>14</v>
      </c>
      <c r="Q52" s="32">
        <f>'Table 17-Final Data'!CF5</f>
        <v>8</v>
      </c>
      <c r="R52" s="28">
        <f>'Table 17-Final Data'!CL5</f>
        <v>29</v>
      </c>
      <c r="S52" s="30">
        <f>'Table 17-Final Data'!CR5</f>
        <v>39</v>
      </c>
      <c r="T52" s="30">
        <f>'Table 17-Final Data'!CX5</f>
        <v>33</v>
      </c>
      <c r="U52" s="28">
        <f>'Table 17-Final Data'!DB5</f>
        <v>23</v>
      </c>
      <c r="V52" s="31">
        <f>'Table 17-Final Data'!DD5</f>
        <v>50</v>
      </c>
      <c r="W52" s="31">
        <f>'Table 17-Final Data'!DF5</f>
        <v>50</v>
      </c>
      <c r="X52" s="22"/>
      <c r="Y52" s="23"/>
    </row>
    <row r="53" ht="12.75" customHeight="1"/>
    <row r="54" spans="1:15" ht="12.75">
      <c r="A54" s="657" t="s">
        <v>378</v>
      </c>
      <c r="B54" s="657"/>
      <c r="O54" s="1407" t="s">
        <v>448</v>
      </c>
    </row>
    <row r="55" ht="12.75">
      <c r="O55" s="1406" t="s">
        <v>449</v>
      </c>
    </row>
    <row r="56" ht="12.75">
      <c r="O56" s="1405" t="s">
        <v>450</v>
      </c>
    </row>
    <row r="57" ht="12.75">
      <c r="O57" s="1403" t="s">
        <v>451</v>
      </c>
    </row>
    <row r="58" ht="12.75">
      <c r="O58" s="1404" t="s">
        <v>452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70"/>
  <sheetViews>
    <sheetView zoomScalePageLayoutView="0" workbookViewId="0" topLeftCell="A5">
      <selection activeCell="Q39" sqref="Q39"/>
    </sheetView>
  </sheetViews>
  <sheetFormatPr defaultColWidth="9.140625" defaultRowHeight="8.25" customHeight="1"/>
  <cols>
    <col min="1" max="1" width="6.8515625" style="182" customWidth="1"/>
    <col min="2" max="2" width="5.57421875" style="194" customWidth="1"/>
    <col min="3" max="3" width="5.57421875" style="185" customWidth="1"/>
    <col min="4" max="4" width="5.8515625" style="185" customWidth="1"/>
    <col min="5" max="5" width="5.421875" style="182" customWidth="1"/>
    <col min="6" max="6" width="5.8515625" style="164" customWidth="1"/>
    <col min="7" max="7" width="5.7109375" style="164" customWidth="1"/>
    <col min="8" max="8" width="6.421875" style="164" customWidth="1"/>
    <col min="9" max="9" width="6.00390625" style="201" customWidth="1"/>
    <col min="10" max="11" width="5.28125" style="201" customWidth="1"/>
    <col min="12" max="12" width="5.7109375" style="197" customWidth="1"/>
    <col min="13" max="13" width="5.00390625" style="201" customWidth="1"/>
    <col min="14" max="14" width="7.140625" style="162" customWidth="1"/>
    <col min="15" max="15" width="6.7109375" style="202" customWidth="1"/>
    <col min="16" max="16" width="5.00390625" style="182" customWidth="1"/>
    <col min="17" max="17" width="5.00390625" style="162" customWidth="1"/>
    <col min="18" max="19" width="6.140625" style="182" customWidth="1"/>
    <col min="20" max="20" width="6.140625" style="209" customWidth="1"/>
    <col min="21" max="21" width="5.57421875" style="209" customWidth="1"/>
    <col min="22" max="22" width="5.8515625" style="182" customWidth="1"/>
    <col min="23" max="23" width="9.140625" style="186" customWidth="1"/>
    <col min="24" max="24" width="9.140625" style="185" customWidth="1"/>
    <col min="25" max="25" width="9.140625" style="186" customWidth="1"/>
    <col min="26" max="16384" width="9.140625" style="182" customWidth="1"/>
  </cols>
  <sheetData>
    <row r="1" spans="1:25" s="751" customFormat="1" ht="12" customHeight="1">
      <c r="A1" s="1429" t="s">
        <v>170</v>
      </c>
      <c r="B1" s="1429"/>
      <c r="C1" s="1429"/>
      <c r="D1" s="1429"/>
      <c r="E1" s="1429"/>
      <c r="F1" s="1429"/>
      <c r="G1" s="1429"/>
      <c r="H1" s="1429"/>
      <c r="I1" s="1429"/>
      <c r="J1" s="1429"/>
      <c r="K1" s="1429"/>
      <c r="L1" s="1429"/>
      <c r="M1" s="1429"/>
      <c r="N1" s="1429"/>
      <c r="O1" s="1429"/>
      <c r="P1" s="1429"/>
      <c r="Q1" s="1429"/>
      <c r="R1" s="1429"/>
      <c r="S1" s="1429"/>
      <c r="T1" s="1429"/>
      <c r="U1" s="1429"/>
      <c r="V1" s="1429"/>
      <c r="W1" s="963"/>
      <c r="X1" s="964"/>
      <c r="Y1" s="963"/>
    </row>
    <row r="2" spans="1:25" s="165" customFormat="1" ht="9" customHeight="1">
      <c r="A2" s="394"/>
      <c r="B2" s="1451" t="s">
        <v>434</v>
      </c>
      <c r="C2" s="1452"/>
      <c r="D2" s="1452"/>
      <c r="E2" s="1452"/>
      <c r="F2" s="1452"/>
      <c r="G2" s="1452"/>
      <c r="H2" s="1452"/>
      <c r="I2" s="1452"/>
      <c r="J2" s="1452"/>
      <c r="K2" s="1452"/>
      <c r="L2" s="1452"/>
      <c r="M2" s="1453"/>
      <c r="N2" s="1448" t="s">
        <v>433</v>
      </c>
      <c r="O2" s="1449"/>
      <c r="P2" s="1421" t="s">
        <v>168</v>
      </c>
      <c r="Q2" s="1423"/>
      <c r="R2" s="1454" t="s">
        <v>246</v>
      </c>
      <c r="S2" s="1455"/>
      <c r="T2" s="1450" t="s">
        <v>429</v>
      </c>
      <c r="U2" s="1431"/>
      <c r="V2" s="391"/>
      <c r="W2" s="166"/>
      <c r="X2" s="167"/>
      <c r="Y2" s="166"/>
    </row>
    <row r="3" spans="1:25" s="165" customFormat="1" ht="9" customHeight="1" thickBot="1">
      <c r="A3" s="731" t="s">
        <v>143</v>
      </c>
      <c r="B3" s="171">
        <v>1984</v>
      </c>
      <c r="C3" s="171">
        <v>1990</v>
      </c>
      <c r="D3" s="172">
        <v>1996</v>
      </c>
      <c r="E3" s="172">
        <v>2000</v>
      </c>
      <c r="F3" s="172">
        <v>2001</v>
      </c>
      <c r="G3" s="173">
        <v>2002</v>
      </c>
      <c r="H3" s="173">
        <v>2003</v>
      </c>
      <c r="I3" s="173">
        <v>2004</v>
      </c>
      <c r="J3" s="173">
        <v>2005</v>
      </c>
      <c r="K3" s="173">
        <v>2006</v>
      </c>
      <c r="L3" s="876">
        <v>2007</v>
      </c>
      <c r="M3" s="496" t="s">
        <v>145</v>
      </c>
      <c r="N3" s="175">
        <v>2006</v>
      </c>
      <c r="O3" s="971">
        <v>2007</v>
      </c>
      <c r="P3" s="972">
        <v>2006</v>
      </c>
      <c r="Q3" s="971">
        <v>2007</v>
      </c>
      <c r="R3" s="176" t="s">
        <v>275</v>
      </c>
      <c r="S3" s="177" t="s">
        <v>276</v>
      </c>
      <c r="T3" s="177">
        <v>2006</v>
      </c>
      <c r="U3" s="717">
        <v>2007</v>
      </c>
      <c r="V3" s="972" t="s">
        <v>144</v>
      </c>
      <c r="W3" s="166"/>
      <c r="X3" s="167"/>
      <c r="Y3" s="166"/>
    </row>
    <row r="4" spans="1:25" ht="9" customHeight="1">
      <c r="A4" s="729" t="s">
        <v>56</v>
      </c>
      <c r="B4" s="854">
        <v>15.126050420168067</v>
      </c>
      <c r="C4" s="1016">
        <v>0.13076923076923078</v>
      </c>
      <c r="D4" s="1016">
        <v>0.011560693641618497</v>
      </c>
      <c r="E4" s="1016">
        <v>0</v>
      </c>
      <c r="F4" s="1016">
        <v>0</v>
      </c>
      <c r="G4" s="1016">
        <v>1.1627906976744187</v>
      </c>
      <c r="H4" s="1016">
        <v>0</v>
      </c>
      <c r="I4" s="1016">
        <v>0</v>
      </c>
      <c r="J4" s="1016">
        <v>0</v>
      </c>
      <c r="K4" s="1016">
        <v>0</v>
      </c>
      <c r="L4" s="346">
        <v>0</v>
      </c>
      <c r="M4" s="849">
        <f aca="true" t="shared" si="0" ref="M4:M35">RANK(L4,L$4:L$53,1)</f>
        <v>1</v>
      </c>
      <c r="N4" s="179">
        <v>188</v>
      </c>
      <c r="O4" s="970">
        <v>188</v>
      </c>
      <c r="P4" s="1011">
        <v>0</v>
      </c>
      <c r="Q4" s="756">
        <v>0</v>
      </c>
      <c r="R4" s="268">
        <f aca="true" t="shared" si="1" ref="R4:R35">L4-K4</f>
        <v>0</v>
      </c>
      <c r="S4" s="268">
        <f aca="true" t="shared" si="2" ref="S4:S35">L4-$B4</f>
        <v>-15.126050420168067</v>
      </c>
      <c r="T4" s="178">
        <f aca="true" t="shared" si="3" ref="T4:T35">K4/K$55</f>
        <v>0</v>
      </c>
      <c r="U4" s="309">
        <f aca="true" t="shared" si="4" ref="U4:U35">L4/L$55</f>
        <v>0</v>
      </c>
      <c r="V4" s="754" t="s">
        <v>56</v>
      </c>
      <c r="W4" s="181"/>
      <c r="X4" s="164"/>
      <c r="Y4" s="163"/>
    </row>
    <row r="5" spans="1:25" ht="9" customHeight="1">
      <c r="A5" s="720" t="s">
        <v>62</v>
      </c>
      <c r="B5" s="1017">
        <v>0</v>
      </c>
      <c r="C5" s="1018">
        <v>0.05913978494623656</v>
      </c>
      <c r="D5" s="1018">
        <v>0</v>
      </c>
      <c r="E5" s="1018">
        <v>0</v>
      </c>
      <c r="F5" s="1018">
        <v>0</v>
      </c>
      <c r="G5" s="1018">
        <v>0</v>
      </c>
      <c r="H5" s="1018">
        <v>0</v>
      </c>
      <c r="I5" s="1018">
        <v>0</v>
      </c>
      <c r="J5" s="1018">
        <v>0</v>
      </c>
      <c r="K5" s="1018">
        <v>0</v>
      </c>
      <c r="L5" s="357">
        <v>0</v>
      </c>
      <c r="M5" s="823">
        <f t="shared" si="0"/>
        <v>1</v>
      </c>
      <c r="N5" s="183">
        <v>529</v>
      </c>
      <c r="O5" s="965">
        <v>445</v>
      </c>
      <c r="P5" s="1012">
        <v>0</v>
      </c>
      <c r="Q5" s="399">
        <v>0</v>
      </c>
      <c r="R5" s="274">
        <f t="shared" si="1"/>
        <v>0</v>
      </c>
      <c r="S5" s="274">
        <f t="shared" si="2"/>
        <v>0</v>
      </c>
      <c r="T5" s="169">
        <f t="shared" si="3"/>
        <v>0</v>
      </c>
      <c r="U5" s="170">
        <f t="shared" si="4"/>
        <v>0</v>
      </c>
      <c r="V5" s="391" t="s">
        <v>62</v>
      </c>
      <c r="W5" s="181"/>
      <c r="X5" s="164"/>
      <c r="Y5" s="163"/>
    </row>
    <row r="6" spans="1:25" ht="9" customHeight="1">
      <c r="A6" s="720" t="s">
        <v>80</v>
      </c>
      <c r="B6" s="1017">
        <v>0</v>
      </c>
      <c r="C6" s="1018">
        <v>0.425</v>
      </c>
      <c r="D6" s="1018">
        <v>0.025</v>
      </c>
      <c r="E6" s="1018">
        <v>0</v>
      </c>
      <c r="F6" s="1018">
        <v>0</v>
      </c>
      <c r="G6" s="1018">
        <v>0</v>
      </c>
      <c r="H6" s="1018">
        <v>0</v>
      </c>
      <c r="I6" s="1018">
        <v>0</v>
      </c>
      <c r="J6" s="1018">
        <v>0</v>
      </c>
      <c r="K6" s="1018">
        <v>0</v>
      </c>
      <c r="L6" s="357">
        <v>0</v>
      </c>
      <c r="M6" s="823">
        <f t="shared" si="0"/>
        <v>1</v>
      </c>
      <c r="N6" s="183">
        <v>52</v>
      </c>
      <c r="O6" s="965">
        <v>52</v>
      </c>
      <c r="P6" s="1012">
        <v>0</v>
      </c>
      <c r="Q6" s="399">
        <v>0</v>
      </c>
      <c r="R6" s="274">
        <f t="shared" si="1"/>
        <v>0</v>
      </c>
      <c r="S6" s="274">
        <f t="shared" si="2"/>
        <v>0</v>
      </c>
      <c r="T6" s="169">
        <f t="shared" si="3"/>
        <v>0</v>
      </c>
      <c r="U6" s="170">
        <f t="shared" si="4"/>
        <v>0</v>
      </c>
      <c r="V6" s="391" t="s">
        <v>80</v>
      </c>
      <c r="W6" s="181"/>
      <c r="X6" s="164"/>
      <c r="Y6" s="163"/>
    </row>
    <row r="7" spans="1:26" ht="9" customHeight="1">
      <c r="A7" s="720" t="s">
        <v>84</v>
      </c>
      <c r="B7" s="1017">
        <v>20.689655172413794</v>
      </c>
      <c r="C7" s="1018">
        <v>0.02127659574468085</v>
      </c>
      <c r="D7" s="1018">
        <v>0.09259259259259259</v>
      </c>
      <c r="E7" s="1018">
        <v>8.333333333333334</v>
      </c>
      <c r="F7" s="1018">
        <v>5.607476635514018</v>
      </c>
      <c r="G7" s="1018">
        <v>6.481481481481482</v>
      </c>
      <c r="H7" s="1018">
        <v>0.7575757575757576</v>
      </c>
      <c r="I7" s="1018">
        <v>1.9230769230769231</v>
      </c>
      <c r="J7" s="1018">
        <v>2.5806451612903225</v>
      </c>
      <c r="K7" s="1018">
        <v>2.5806451612903225</v>
      </c>
      <c r="L7" s="357">
        <v>0</v>
      </c>
      <c r="M7" s="823">
        <f t="shared" si="0"/>
        <v>1</v>
      </c>
      <c r="N7" s="183">
        <v>155</v>
      </c>
      <c r="O7" s="965">
        <v>156</v>
      </c>
      <c r="P7" s="1012">
        <v>4</v>
      </c>
      <c r="Q7" s="399">
        <v>0</v>
      </c>
      <c r="R7" s="274">
        <f t="shared" si="1"/>
        <v>-2.5806451612903225</v>
      </c>
      <c r="S7" s="274">
        <f t="shared" si="2"/>
        <v>-20.689655172413794</v>
      </c>
      <c r="T7" s="169">
        <f t="shared" si="3"/>
        <v>0.5012067197728527</v>
      </c>
      <c r="U7" s="170">
        <f t="shared" si="4"/>
        <v>0</v>
      </c>
      <c r="V7" s="391" t="s">
        <v>84</v>
      </c>
      <c r="W7" s="166"/>
      <c r="X7" s="164"/>
      <c r="Y7" s="163"/>
      <c r="Z7" s="162"/>
    </row>
    <row r="8" spans="1:26" ht="9" customHeight="1">
      <c r="A8" s="720" t="s">
        <v>89</v>
      </c>
      <c r="B8" s="1017">
        <v>1.5037593984962405</v>
      </c>
      <c r="C8" s="1018">
        <v>0.12121212121212122</v>
      </c>
      <c r="D8" s="1018">
        <v>0.0136986301369863</v>
      </c>
      <c r="E8" s="1018">
        <v>0</v>
      </c>
      <c r="F8" s="1018">
        <v>0.6944444444444444</v>
      </c>
      <c r="G8" s="1018">
        <v>2.7586206896551726</v>
      </c>
      <c r="H8" s="1018">
        <v>2.73972602739726</v>
      </c>
      <c r="I8" s="1018">
        <v>0.5813953488372093</v>
      </c>
      <c r="J8" s="1018">
        <v>0</v>
      </c>
      <c r="K8" s="1018">
        <v>0</v>
      </c>
      <c r="L8" s="357">
        <v>0</v>
      </c>
      <c r="M8" s="823">
        <f t="shared" si="0"/>
        <v>1</v>
      </c>
      <c r="N8" s="183">
        <v>172</v>
      </c>
      <c r="O8" s="965">
        <v>172</v>
      </c>
      <c r="P8" s="1012">
        <v>0</v>
      </c>
      <c r="Q8" s="399">
        <v>0</v>
      </c>
      <c r="R8" s="274">
        <f t="shared" si="1"/>
        <v>0</v>
      </c>
      <c r="S8" s="274">
        <f t="shared" si="2"/>
        <v>-1.5037593984962405</v>
      </c>
      <c r="T8" s="169">
        <f t="shared" si="3"/>
        <v>0</v>
      </c>
      <c r="U8" s="170">
        <f t="shared" si="4"/>
        <v>0</v>
      </c>
      <c r="V8" s="391" t="s">
        <v>89</v>
      </c>
      <c r="W8" s="166"/>
      <c r="X8" s="164"/>
      <c r="Y8" s="163"/>
      <c r="Z8" s="162"/>
    </row>
    <row r="9" spans="1:26" ht="9" customHeight="1">
      <c r="A9" s="720" t="s">
        <v>91</v>
      </c>
      <c r="B9" s="1017">
        <v>26.53061224489796</v>
      </c>
      <c r="C9" s="1018">
        <v>0.20408163265306123</v>
      </c>
      <c r="D9" s="1018">
        <v>0.041666666666666664</v>
      </c>
      <c r="E9" s="1018">
        <v>2.127659574468085</v>
      </c>
      <c r="F9" s="1018">
        <v>2.0408163265306123</v>
      </c>
      <c r="G9" s="1018">
        <v>2.0408163265306123</v>
      </c>
      <c r="H9" s="1018">
        <v>2.0408163265306123</v>
      </c>
      <c r="I9" s="1018">
        <v>0</v>
      </c>
      <c r="J9" s="1018">
        <v>0</v>
      </c>
      <c r="K9" s="1018">
        <v>0</v>
      </c>
      <c r="L9" s="357">
        <v>0</v>
      </c>
      <c r="M9" s="823">
        <f t="shared" si="0"/>
        <v>1</v>
      </c>
      <c r="N9" s="183">
        <v>49</v>
      </c>
      <c r="O9" s="965">
        <v>49</v>
      </c>
      <c r="P9" s="1012">
        <v>0</v>
      </c>
      <c r="Q9" s="399">
        <v>0</v>
      </c>
      <c r="R9" s="274">
        <f t="shared" si="1"/>
        <v>0</v>
      </c>
      <c r="S9" s="274">
        <f t="shared" si="2"/>
        <v>-26.53061224489796</v>
      </c>
      <c r="T9" s="169">
        <f t="shared" si="3"/>
        <v>0</v>
      </c>
      <c r="U9" s="170">
        <f t="shared" si="4"/>
        <v>0</v>
      </c>
      <c r="V9" s="391" t="s">
        <v>91</v>
      </c>
      <c r="W9" s="166"/>
      <c r="X9" s="164"/>
      <c r="Y9" s="163"/>
      <c r="Z9" s="162"/>
    </row>
    <row r="10" spans="1:25" ht="9" customHeight="1">
      <c r="A10" s="720" t="s">
        <v>61</v>
      </c>
      <c r="B10" s="1017">
        <v>0.7371007371007371</v>
      </c>
      <c r="C10" s="1018">
        <v>0.014423076923076924</v>
      </c>
      <c r="D10" s="1018">
        <v>0.024691358024691357</v>
      </c>
      <c r="E10" s="1018">
        <v>1.2474012474012475</v>
      </c>
      <c r="F10" s="1018">
        <v>0</v>
      </c>
      <c r="G10" s="1018">
        <v>0.19455252918287938</v>
      </c>
      <c r="H10" s="1018">
        <v>0.19569471624266144</v>
      </c>
      <c r="I10" s="1018">
        <v>0.1394700139470014</v>
      </c>
      <c r="J10" s="1018">
        <v>0.1394700139470014</v>
      </c>
      <c r="K10" s="1018">
        <v>0.13869625520110956</v>
      </c>
      <c r="L10" s="357">
        <v>0.13908205841446453</v>
      </c>
      <c r="M10" s="823">
        <f t="shared" si="0"/>
        <v>7</v>
      </c>
      <c r="N10" s="183">
        <v>721</v>
      </c>
      <c r="O10" s="965">
        <v>719</v>
      </c>
      <c r="P10" s="1012">
        <v>1</v>
      </c>
      <c r="Q10" s="399">
        <v>1</v>
      </c>
      <c r="R10" s="274">
        <f t="shared" si="1"/>
        <v>0.0003858032133549627</v>
      </c>
      <c r="S10" s="274">
        <f t="shared" si="2"/>
        <v>-0.5980186786862726</v>
      </c>
      <c r="T10" s="169">
        <f t="shared" si="3"/>
        <v>0.026937254356724054</v>
      </c>
      <c r="U10" s="170">
        <f t="shared" si="4"/>
        <v>0.02373282025532444</v>
      </c>
      <c r="V10" s="391" t="s">
        <v>61</v>
      </c>
      <c r="W10" s="181"/>
      <c r="X10" s="164"/>
      <c r="Y10" s="163"/>
    </row>
    <row r="11" spans="1:25" ht="9" customHeight="1">
      <c r="A11" s="720" t="s">
        <v>71</v>
      </c>
      <c r="B11" s="1017">
        <v>0.5128205128205128</v>
      </c>
      <c r="C11" s="1018">
        <v>0.012594458438287154</v>
      </c>
      <c r="D11" s="1018">
        <v>0.022332506203473945</v>
      </c>
      <c r="E11" s="1018">
        <v>1.2345679012345678</v>
      </c>
      <c r="F11" s="1018">
        <v>2.722772277227723</v>
      </c>
      <c r="G11" s="1018">
        <v>2.4813895781637716</v>
      </c>
      <c r="H11" s="1018">
        <v>1.2552301255230125</v>
      </c>
      <c r="I11" s="1018">
        <v>1.2552301255230125</v>
      </c>
      <c r="J11" s="1018">
        <v>0.8368200836820083</v>
      </c>
      <c r="K11" s="1018">
        <v>0.628930817610063</v>
      </c>
      <c r="L11" s="357">
        <v>0.41928721174004197</v>
      </c>
      <c r="M11" s="823">
        <f t="shared" si="0"/>
        <v>8</v>
      </c>
      <c r="N11" s="183">
        <v>477</v>
      </c>
      <c r="O11" s="965">
        <v>477</v>
      </c>
      <c r="P11" s="1012">
        <v>3</v>
      </c>
      <c r="Q11" s="399">
        <v>2</v>
      </c>
      <c r="R11" s="274">
        <f t="shared" si="1"/>
        <v>-0.209643605870021</v>
      </c>
      <c r="S11" s="274">
        <f t="shared" si="2"/>
        <v>-0.09353330108047081</v>
      </c>
      <c r="T11" s="169">
        <f t="shared" si="3"/>
        <v>0.12214943642262922</v>
      </c>
      <c r="U11" s="170">
        <f t="shared" si="4"/>
        <v>0.07154674114707872</v>
      </c>
      <c r="V11" s="391" t="s">
        <v>71</v>
      </c>
      <c r="W11" s="181"/>
      <c r="X11" s="164"/>
      <c r="Y11" s="163"/>
    </row>
    <row r="12" spans="1:25" ht="9" customHeight="1">
      <c r="A12" s="720" t="s">
        <v>69</v>
      </c>
      <c r="B12" s="1017">
        <v>13.20754716981132</v>
      </c>
      <c r="C12" s="1018">
        <v>0.19021739130434784</v>
      </c>
      <c r="D12" s="1018">
        <v>0.035398230088495575</v>
      </c>
      <c r="E12" s="1018">
        <v>5.240174672489083</v>
      </c>
      <c r="F12" s="1018">
        <v>3.4782608695652173</v>
      </c>
      <c r="G12" s="1018">
        <v>3.493449781659389</v>
      </c>
      <c r="H12" s="1018">
        <v>0.9478672985781991</v>
      </c>
      <c r="I12" s="1018">
        <v>1.4423076923076923</v>
      </c>
      <c r="J12" s="1018">
        <v>1.4354066985645932</v>
      </c>
      <c r="K12" s="1018">
        <v>1.4354066985645932</v>
      </c>
      <c r="L12" s="357">
        <v>0.4784688995215311</v>
      </c>
      <c r="M12" s="823">
        <f t="shared" si="0"/>
        <v>9</v>
      </c>
      <c r="N12" s="183">
        <v>209</v>
      </c>
      <c r="O12" s="965">
        <v>209</v>
      </c>
      <c r="P12" s="1012">
        <v>3</v>
      </c>
      <c r="Q12" s="399">
        <v>1</v>
      </c>
      <c r="R12" s="274">
        <f t="shared" si="1"/>
        <v>-0.9569377990430621</v>
      </c>
      <c r="S12" s="274">
        <f t="shared" si="2"/>
        <v>-12.72907827028979</v>
      </c>
      <c r="T12" s="169">
        <f t="shared" si="3"/>
        <v>0.27878124963442164</v>
      </c>
      <c r="U12" s="170">
        <f t="shared" si="4"/>
        <v>0.08164544384487213</v>
      </c>
      <c r="V12" s="391" t="s">
        <v>69</v>
      </c>
      <c r="W12" s="181"/>
      <c r="X12" s="164"/>
      <c r="Y12" s="163"/>
    </row>
    <row r="13" spans="1:25" ht="9" customHeight="1">
      <c r="A13" s="720" t="s">
        <v>68</v>
      </c>
      <c r="B13" s="1017">
        <v>42.038216560509554</v>
      </c>
      <c r="C13" s="1018">
        <v>0.0875</v>
      </c>
      <c r="D13" s="1018">
        <v>0</v>
      </c>
      <c r="E13" s="1018">
        <v>0.5714285714285714</v>
      </c>
      <c r="F13" s="1018">
        <v>1.1111111111111112</v>
      </c>
      <c r="G13" s="1018">
        <v>0.5617977528089888</v>
      </c>
      <c r="H13" s="1018">
        <v>0</v>
      </c>
      <c r="I13" s="1018">
        <v>0</v>
      </c>
      <c r="J13" s="1018">
        <v>0</v>
      </c>
      <c r="K13" s="1018">
        <v>0</v>
      </c>
      <c r="L13" s="357">
        <v>0.5050505050505051</v>
      </c>
      <c r="M13" s="823">
        <f t="shared" si="0"/>
        <v>10</v>
      </c>
      <c r="N13" s="183">
        <v>198</v>
      </c>
      <c r="O13" s="965">
        <v>198</v>
      </c>
      <c r="P13" s="1012">
        <v>0</v>
      </c>
      <c r="Q13" s="399">
        <v>1</v>
      </c>
      <c r="R13" s="274">
        <f t="shared" si="1"/>
        <v>0.5050505050505051</v>
      </c>
      <c r="S13" s="274">
        <f t="shared" si="2"/>
        <v>-41.53316605545905</v>
      </c>
      <c r="T13" s="169">
        <f t="shared" si="3"/>
        <v>0</v>
      </c>
      <c r="U13" s="170">
        <f t="shared" si="4"/>
        <v>0.08618130183625392</v>
      </c>
      <c r="V13" s="391" t="s">
        <v>68</v>
      </c>
      <c r="W13" s="181"/>
      <c r="X13" s="164"/>
      <c r="Y13" s="163"/>
    </row>
    <row r="14" spans="1:26" ht="9" customHeight="1">
      <c r="A14" s="720" t="s">
        <v>92</v>
      </c>
      <c r="B14" s="1017">
        <v>3.6036036036036037</v>
      </c>
      <c r="C14" s="1018">
        <v>0.025423728813559324</v>
      </c>
      <c r="D14" s="1018">
        <v>0.0064516129032258064</v>
      </c>
      <c r="E14" s="1018">
        <v>0.6410256410256411</v>
      </c>
      <c r="F14" s="1018">
        <v>0.6329113924050633</v>
      </c>
      <c r="G14" s="1018">
        <v>9.316770186335404</v>
      </c>
      <c r="H14" s="1018">
        <v>0</v>
      </c>
      <c r="I14" s="1018">
        <v>0.6172839506172839</v>
      </c>
      <c r="J14" s="1018">
        <v>0.37593984962406013</v>
      </c>
      <c r="K14" s="1018">
        <v>0.38314176245210724</v>
      </c>
      <c r="L14" s="357">
        <v>0.7633587786259541</v>
      </c>
      <c r="M14" s="823">
        <f t="shared" si="0"/>
        <v>11</v>
      </c>
      <c r="N14" s="183">
        <v>261</v>
      </c>
      <c r="O14" s="965">
        <v>262</v>
      </c>
      <c r="P14" s="1012">
        <v>1</v>
      </c>
      <c r="Q14" s="399">
        <v>2</v>
      </c>
      <c r="R14" s="274">
        <f t="shared" si="1"/>
        <v>0.3802170161738469</v>
      </c>
      <c r="S14" s="274">
        <f t="shared" si="2"/>
        <v>-2.8402448249776495</v>
      </c>
      <c r="T14" s="169">
        <f t="shared" si="3"/>
        <v>0.07441287506206146</v>
      </c>
      <c r="U14" s="170">
        <f t="shared" si="4"/>
        <v>0.13025876155403263</v>
      </c>
      <c r="V14" s="391" t="s">
        <v>92</v>
      </c>
      <c r="W14" s="166"/>
      <c r="X14" s="184"/>
      <c r="Y14" s="181"/>
      <c r="Z14" s="162"/>
    </row>
    <row r="15" spans="1:26" ht="9" customHeight="1">
      <c r="A15" s="720" t="s">
        <v>85</v>
      </c>
      <c r="B15" s="1017">
        <v>0</v>
      </c>
      <c r="C15" s="1018">
        <v>0.3695652173913043</v>
      </c>
      <c r="D15" s="1018">
        <v>0.04819277108433735</v>
      </c>
      <c r="E15" s="1018">
        <v>0</v>
      </c>
      <c r="F15" s="1018">
        <v>2.5</v>
      </c>
      <c r="G15" s="1018">
        <v>2.5316455696202533</v>
      </c>
      <c r="H15" s="1018">
        <v>3.7037037037037037</v>
      </c>
      <c r="I15" s="1018">
        <v>3.7037037037037033</v>
      </c>
      <c r="J15" s="1018">
        <v>1.8018018018018018</v>
      </c>
      <c r="K15" s="1018">
        <v>1.680672268907563</v>
      </c>
      <c r="L15" s="357">
        <v>0.8403361344537815</v>
      </c>
      <c r="M15" s="823">
        <f t="shared" si="0"/>
        <v>12</v>
      </c>
      <c r="N15" s="183">
        <v>119</v>
      </c>
      <c r="O15" s="965">
        <v>119</v>
      </c>
      <c r="P15" s="1012">
        <v>2</v>
      </c>
      <c r="Q15" s="399">
        <v>1</v>
      </c>
      <c r="R15" s="274">
        <f t="shared" si="1"/>
        <v>-0.8403361344537815</v>
      </c>
      <c r="S15" s="274">
        <f t="shared" si="2"/>
        <v>0.8403361344537815</v>
      </c>
      <c r="T15" s="169">
        <f t="shared" si="3"/>
        <v>0.32641614102853855</v>
      </c>
      <c r="U15" s="170">
        <f t="shared" si="4"/>
        <v>0.14339409885359894</v>
      </c>
      <c r="V15" s="391" t="s">
        <v>85</v>
      </c>
      <c r="W15" s="166"/>
      <c r="X15" s="164"/>
      <c r="Y15" s="163"/>
      <c r="Z15" s="162"/>
    </row>
    <row r="16" spans="1:25" ht="9" customHeight="1">
      <c r="A16" s="720" t="s">
        <v>94</v>
      </c>
      <c r="B16" s="1017">
        <v>0.8064516129032258</v>
      </c>
      <c r="C16" s="1018">
        <v>0.07801418439716312</v>
      </c>
      <c r="D16" s="1018">
        <v>0.07476635514018691</v>
      </c>
      <c r="E16" s="1018">
        <v>1.8072289156626506</v>
      </c>
      <c r="F16" s="1018">
        <v>2.0648967551622417</v>
      </c>
      <c r="G16" s="1018">
        <v>2.0588235294117645</v>
      </c>
      <c r="H16" s="1018">
        <v>1.530612244897959</v>
      </c>
      <c r="I16" s="1018">
        <v>0.7317073170731708</v>
      </c>
      <c r="J16" s="1018">
        <v>1.6908212560386473</v>
      </c>
      <c r="K16" s="1018">
        <v>1.9277108433734942</v>
      </c>
      <c r="L16" s="357">
        <v>1.1990407673860912</v>
      </c>
      <c r="M16" s="823">
        <f t="shared" si="0"/>
        <v>13</v>
      </c>
      <c r="N16" s="183">
        <v>415</v>
      </c>
      <c r="O16" s="965">
        <v>417</v>
      </c>
      <c r="P16" s="1012">
        <v>8</v>
      </c>
      <c r="Q16" s="399">
        <v>5</v>
      </c>
      <c r="R16" s="274">
        <f t="shared" si="1"/>
        <v>-0.728670075987403</v>
      </c>
      <c r="S16" s="274">
        <f t="shared" si="2"/>
        <v>0.39258915448286547</v>
      </c>
      <c r="T16" s="169">
        <f t="shared" si="3"/>
        <v>0.374395381035143</v>
      </c>
      <c r="U16" s="170">
        <f t="shared" si="4"/>
        <v>0.20460309069038699</v>
      </c>
      <c r="V16" s="391" t="s">
        <v>94</v>
      </c>
      <c r="W16" s="166"/>
      <c r="X16" s="167"/>
      <c r="Y16" s="166"/>
    </row>
    <row r="17" spans="1:23" ht="9" customHeight="1">
      <c r="A17" s="720" t="s">
        <v>53</v>
      </c>
      <c r="B17" s="1017">
        <v>47.61904761904761</v>
      </c>
      <c r="C17" s="1018">
        <v>0.1568627450980392</v>
      </c>
      <c r="D17" s="1018">
        <v>0.03773584905660377</v>
      </c>
      <c r="E17" s="1018">
        <v>0</v>
      </c>
      <c r="F17" s="1018">
        <v>1.9230769230769231</v>
      </c>
      <c r="G17" s="1018">
        <v>1.9230769230769231</v>
      </c>
      <c r="H17" s="1018">
        <v>1.4285714285714286</v>
      </c>
      <c r="I17" s="1018">
        <v>1.4492753623188406</v>
      </c>
      <c r="J17" s="1018">
        <v>0</v>
      </c>
      <c r="K17" s="1018">
        <v>0</v>
      </c>
      <c r="L17" s="357">
        <v>1.4705882352941175</v>
      </c>
      <c r="M17" s="823">
        <f t="shared" si="0"/>
        <v>14</v>
      </c>
      <c r="N17" s="183">
        <v>68</v>
      </c>
      <c r="O17" s="965">
        <v>68</v>
      </c>
      <c r="P17" s="1012">
        <v>0</v>
      </c>
      <c r="Q17" s="399">
        <v>1</v>
      </c>
      <c r="R17" s="274">
        <f t="shared" si="1"/>
        <v>1.4705882352941175</v>
      </c>
      <c r="S17" s="274">
        <f t="shared" si="2"/>
        <v>-46.1484593837535</v>
      </c>
      <c r="T17" s="169">
        <f t="shared" si="3"/>
        <v>0</v>
      </c>
      <c r="U17" s="170">
        <f t="shared" si="4"/>
        <v>0.2509396729937981</v>
      </c>
      <c r="V17" s="391" t="s">
        <v>53</v>
      </c>
      <c r="W17" s="166"/>
    </row>
    <row r="18" spans="1:25" ht="9" customHeight="1">
      <c r="A18" s="720" t="s">
        <v>73</v>
      </c>
      <c r="B18" s="1017">
        <v>10.81081081081081</v>
      </c>
      <c r="C18" s="1018">
        <v>0.018867924528301886</v>
      </c>
      <c r="D18" s="1018">
        <v>0</v>
      </c>
      <c r="E18" s="1018">
        <v>0</v>
      </c>
      <c r="F18" s="1018">
        <v>0</v>
      </c>
      <c r="G18" s="1018">
        <v>0</v>
      </c>
      <c r="H18" s="1018">
        <v>0</v>
      </c>
      <c r="I18" s="1018">
        <v>1.8518518518518516</v>
      </c>
      <c r="J18" s="1018">
        <v>1.4705882352941175</v>
      </c>
      <c r="K18" s="1018">
        <v>2.941176470588235</v>
      </c>
      <c r="L18" s="357">
        <v>1.4925373134328357</v>
      </c>
      <c r="M18" s="823">
        <f t="shared" si="0"/>
        <v>15</v>
      </c>
      <c r="N18" s="183">
        <v>68</v>
      </c>
      <c r="O18" s="965">
        <v>67</v>
      </c>
      <c r="P18" s="1012">
        <v>2</v>
      </c>
      <c r="Q18" s="399">
        <v>1</v>
      </c>
      <c r="R18" s="274">
        <f t="shared" si="1"/>
        <v>-1.4486391571553994</v>
      </c>
      <c r="S18" s="274">
        <f t="shared" si="2"/>
        <v>-9.318273497377975</v>
      </c>
      <c r="T18" s="169">
        <f t="shared" si="3"/>
        <v>0.5712282467999424</v>
      </c>
      <c r="U18" s="170">
        <f t="shared" si="4"/>
        <v>0.2546850412474369</v>
      </c>
      <c r="V18" s="391" t="s">
        <v>73</v>
      </c>
      <c r="W18" s="181"/>
      <c r="X18" s="164"/>
      <c r="Y18" s="163"/>
    </row>
    <row r="19" spans="1:26" ht="9" customHeight="1">
      <c r="A19" s="720" t="s">
        <v>87</v>
      </c>
      <c r="B19" s="1017">
        <v>14.499252615844544</v>
      </c>
      <c r="C19" s="1018">
        <v>0.11310344827586206</v>
      </c>
      <c r="D19" s="1018">
        <v>0.02557200538358008</v>
      </c>
      <c r="E19" s="1018">
        <v>1.3477088948787062</v>
      </c>
      <c r="F19" s="1018">
        <v>1.075268817204301</v>
      </c>
      <c r="G19" s="1018">
        <v>0.8064516129032258</v>
      </c>
      <c r="H19" s="1018">
        <v>0.47058823529411764</v>
      </c>
      <c r="I19" s="1018">
        <v>1.8823529411764703</v>
      </c>
      <c r="J19" s="1018">
        <v>1.411764705882353</v>
      </c>
      <c r="K19" s="1018">
        <v>1.0588235294117647</v>
      </c>
      <c r="L19" s="357">
        <v>1.76678445229682</v>
      </c>
      <c r="M19" s="823">
        <f t="shared" si="0"/>
        <v>16</v>
      </c>
      <c r="N19" s="183">
        <v>850</v>
      </c>
      <c r="O19" s="965">
        <v>849</v>
      </c>
      <c r="P19" s="1012">
        <v>9</v>
      </c>
      <c r="Q19" s="399">
        <v>15</v>
      </c>
      <c r="R19" s="274">
        <f t="shared" si="1"/>
        <v>0.7079609228850552</v>
      </c>
      <c r="S19" s="274">
        <f t="shared" si="2"/>
        <v>-12.732468163547724</v>
      </c>
      <c r="T19" s="169">
        <f t="shared" si="3"/>
        <v>0.20564216884797928</v>
      </c>
      <c r="U19" s="170">
        <f t="shared" si="4"/>
        <v>0.3014822926427257</v>
      </c>
      <c r="V19" s="391" t="s">
        <v>87</v>
      </c>
      <c r="W19" s="166"/>
      <c r="X19" s="164"/>
      <c r="Y19" s="163"/>
      <c r="Z19" s="162"/>
    </row>
    <row r="20" spans="1:24" ht="9" customHeight="1">
      <c r="A20" s="720" t="s">
        <v>96</v>
      </c>
      <c r="B20" s="1017">
        <v>1.574803149606299</v>
      </c>
      <c r="C20" s="1018">
        <v>0</v>
      </c>
      <c r="D20" s="1018">
        <v>0</v>
      </c>
      <c r="E20" s="1018">
        <v>4.790419161676646</v>
      </c>
      <c r="F20" s="1018">
        <v>7.051282051282051</v>
      </c>
      <c r="G20" s="1018">
        <v>1.7751479289940828</v>
      </c>
      <c r="H20" s="1018">
        <v>0.5882352941176471</v>
      </c>
      <c r="I20" s="1018">
        <v>0.45045045045045046</v>
      </c>
      <c r="J20" s="1018">
        <v>0</v>
      </c>
      <c r="K20" s="1018">
        <v>2.3041474654377883</v>
      </c>
      <c r="L20" s="357">
        <v>1.8867924528301887</v>
      </c>
      <c r="M20" s="823">
        <f t="shared" si="0"/>
        <v>17</v>
      </c>
      <c r="N20" s="183">
        <v>217</v>
      </c>
      <c r="O20" s="965">
        <v>212</v>
      </c>
      <c r="P20" s="1012">
        <v>5</v>
      </c>
      <c r="Q20" s="399">
        <v>4</v>
      </c>
      <c r="R20" s="274">
        <f t="shared" si="1"/>
        <v>-0.41735501260759955</v>
      </c>
      <c r="S20" s="274">
        <f t="shared" si="2"/>
        <v>0.3119893032238896</v>
      </c>
      <c r="T20" s="169">
        <f t="shared" si="3"/>
        <v>0.44750599979718997</v>
      </c>
      <c r="U20" s="170">
        <f t="shared" si="4"/>
        <v>0.32196033516185424</v>
      </c>
      <c r="V20" s="391" t="s">
        <v>96</v>
      </c>
      <c r="W20" s="166"/>
      <c r="X20" s="167"/>
    </row>
    <row r="21" spans="1:25" ht="9" customHeight="1">
      <c r="A21" s="720" t="s">
        <v>75</v>
      </c>
      <c r="B21" s="1017">
        <v>4.395604395604396</v>
      </c>
      <c r="C21" s="1018">
        <v>0.013824884792626729</v>
      </c>
      <c r="D21" s="1019">
        <v>0.02586206896551724</v>
      </c>
      <c r="E21" s="1018">
        <v>0</v>
      </c>
      <c r="F21" s="1018">
        <v>0.8583690987124464</v>
      </c>
      <c r="G21" s="1018">
        <v>3.0172413793103448</v>
      </c>
      <c r="H21" s="1018">
        <v>1.7467248908296944</v>
      </c>
      <c r="I21" s="1018">
        <v>3.463203463203463</v>
      </c>
      <c r="J21" s="1018">
        <v>2.564102564102564</v>
      </c>
      <c r="K21" s="1018">
        <v>0.8438818565400843</v>
      </c>
      <c r="L21" s="357">
        <v>1.9762845849802373</v>
      </c>
      <c r="M21" s="823">
        <f t="shared" si="0"/>
        <v>18</v>
      </c>
      <c r="N21" s="183">
        <v>237</v>
      </c>
      <c r="O21" s="965">
        <v>253</v>
      </c>
      <c r="P21" s="1012">
        <v>2</v>
      </c>
      <c r="Q21" s="399">
        <v>5</v>
      </c>
      <c r="R21" s="274">
        <f t="shared" si="1"/>
        <v>1.132402728440153</v>
      </c>
      <c r="S21" s="274">
        <f t="shared" si="2"/>
        <v>-2.4193198106241587</v>
      </c>
      <c r="T21" s="169">
        <f t="shared" si="3"/>
        <v>0.1638967121620088</v>
      </c>
      <c r="U21" s="170">
        <f t="shared" si="4"/>
        <v>0.3372311810983849</v>
      </c>
      <c r="V21" s="391" t="s">
        <v>75</v>
      </c>
      <c r="W21" s="181"/>
      <c r="X21" s="164"/>
      <c r="Y21" s="163"/>
    </row>
    <row r="22" spans="1:26" ht="9" customHeight="1">
      <c r="A22" s="720" t="s">
        <v>90</v>
      </c>
      <c r="B22" s="1017">
        <v>11.204481792717088</v>
      </c>
      <c r="C22" s="1018">
        <v>0.02977667493796526</v>
      </c>
      <c r="D22" s="1018">
        <v>0.09980806142034548</v>
      </c>
      <c r="E22" s="1018">
        <v>4.571428571428571</v>
      </c>
      <c r="F22" s="1018">
        <v>4.536862003780718</v>
      </c>
      <c r="G22" s="1018">
        <v>4.638218923933209</v>
      </c>
      <c r="H22" s="1018">
        <v>3.4482758620689653</v>
      </c>
      <c r="I22" s="1018">
        <v>2.844311377245509</v>
      </c>
      <c r="J22" s="1018">
        <v>2.37741456166419</v>
      </c>
      <c r="K22" s="1018">
        <v>3.1203566121842496</v>
      </c>
      <c r="L22" s="357">
        <v>2.080237741456166</v>
      </c>
      <c r="M22" s="823">
        <f t="shared" si="0"/>
        <v>19</v>
      </c>
      <c r="N22" s="183">
        <v>673</v>
      </c>
      <c r="O22" s="965">
        <v>673</v>
      </c>
      <c r="P22" s="1012">
        <v>21</v>
      </c>
      <c r="Q22" s="399">
        <v>14</v>
      </c>
      <c r="R22" s="274">
        <f t="shared" si="1"/>
        <v>-1.0401188707280835</v>
      </c>
      <c r="S22" s="274">
        <f t="shared" si="2"/>
        <v>-9.124244051260922</v>
      </c>
      <c r="T22" s="169">
        <f t="shared" si="3"/>
        <v>0.6060281845693297</v>
      </c>
      <c r="U22" s="170">
        <f t="shared" si="4"/>
        <v>0.35496964144144993</v>
      </c>
      <c r="V22" s="391" t="s">
        <v>90</v>
      </c>
      <c r="W22" s="166"/>
      <c r="X22" s="164"/>
      <c r="Y22" s="163"/>
      <c r="Z22" s="162"/>
    </row>
    <row r="23" spans="1:25" ht="9" customHeight="1">
      <c r="A23" s="720" t="s">
        <v>76</v>
      </c>
      <c r="B23" s="1017">
        <v>22.955974842767297</v>
      </c>
      <c r="C23" s="1018">
        <v>0.40476190476190477</v>
      </c>
      <c r="D23" s="1018">
        <v>0.04336043360433604</v>
      </c>
      <c r="E23" s="1018">
        <v>10.512129380053908</v>
      </c>
      <c r="F23" s="1018">
        <v>15.013404825737265</v>
      </c>
      <c r="G23" s="1018">
        <v>6.702412868632708</v>
      </c>
      <c r="H23" s="1018">
        <v>10</v>
      </c>
      <c r="I23" s="1018">
        <v>10.526315789473683</v>
      </c>
      <c r="J23" s="1018">
        <v>5.526315789473684</v>
      </c>
      <c r="K23" s="1018">
        <v>2.8871391076115485</v>
      </c>
      <c r="L23" s="357">
        <v>2.3965141612200433</v>
      </c>
      <c r="M23" s="823">
        <f t="shared" si="0"/>
        <v>20</v>
      </c>
      <c r="N23" s="183">
        <v>381</v>
      </c>
      <c r="O23" s="965">
        <v>459</v>
      </c>
      <c r="P23" s="1012">
        <v>11</v>
      </c>
      <c r="Q23" s="399">
        <v>11</v>
      </c>
      <c r="R23" s="274">
        <f t="shared" si="1"/>
        <v>-0.4906249463915051</v>
      </c>
      <c r="S23" s="274">
        <f t="shared" si="2"/>
        <v>-20.559460681547254</v>
      </c>
      <c r="T23" s="169">
        <f t="shared" si="3"/>
        <v>0.5607332396408884</v>
      </c>
      <c r="U23" s="170">
        <f t="shared" si="4"/>
        <v>0.4089387263602636</v>
      </c>
      <c r="V23" s="391" t="s">
        <v>76</v>
      </c>
      <c r="W23" s="181"/>
      <c r="X23" s="164"/>
      <c r="Y23" s="163"/>
    </row>
    <row r="24" spans="1:25" ht="9" customHeight="1">
      <c r="A24" s="720" t="s">
        <v>67</v>
      </c>
      <c r="B24" s="1017">
        <v>0</v>
      </c>
      <c r="C24" s="1018">
        <v>0</v>
      </c>
      <c r="D24" s="1018">
        <v>0.13564668769716087</v>
      </c>
      <c r="E24" s="1018">
        <v>1.8867924528301887</v>
      </c>
      <c r="F24" s="1018">
        <v>1.5723270440251573</v>
      </c>
      <c r="G24" s="1018">
        <v>3.1545741324921135</v>
      </c>
      <c r="H24" s="1018">
        <v>1.8987341772151898</v>
      </c>
      <c r="I24" s="1018">
        <v>1.89873417721519</v>
      </c>
      <c r="J24" s="1018">
        <v>1.89873417721519</v>
      </c>
      <c r="K24" s="1018">
        <v>1.89873417721519</v>
      </c>
      <c r="L24" s="357">
        <v>2.795698924731183</v>
      </c>
      <c r="M24" s="823">
        <f t="shared" si="0"/>
        <v>21</v>
      </c>
      <c r="N24" s="183">
        <v>316</v>
      </c>
      <c r="O24" s="965">
        <v>465</v>
      </c>
      <c r="P24" s="1012">
        <v>6</v>
      </c>
      <c r="Q24" s="399">
        <v>13</v>
      </c>
      <c r="R24" s="274">
        <f t="shared" si="1"/>
        <v>0.896964747515993</v>
      </c>
      <c r="S24" s="274">
        <f t="shared" si="2"/>
        <v>2.795698924731183</v>
      </c>
      <c r="T24" s="169">
        <f t="shared" si="3"/>
        <v>0.36876760236451983</v>
      </c>
      <c r="U24" s="170">
        <f t="shared" si="4"/>
        <v>0.47705520629358616</v>
      </c>
      <c r="V24" s="391" t="s">
        <v>67</v>
      </c>
      <c r="W24" s="181"/>
      <c r="X24" s="164"/>
      <c r="Y24" s="163"/>
    </row>
    <row r="25" spans="1:25" ht="9" customHeight="1">
      <c r="A25" s="720" t="s">
        <v>79</v>
      </c>
      <c r="B25" s="1017">
        <v>4.477611940298507</v>
      </c>
      <c r="C25" s="1018">
        <v>0</v>
      </c>
      <c r="D25" s="1018">
        <v>0.24926686217008798</v>
      </c>
      <c r="E25" s="1018">
        <v>7.774798927613941</v>
      </c>
      <c r="F25" s="1018">
        <v>5.614973262032086</v>
      </c>
      <c r="G25" s="1018">
        <v>10.56910569105691</v>
      </c>
      <c r="H25" s="1018">
        <v>10.962566844919786</v>
      </c>
      <c r="I25" s="1018">
        <v>9.560723514211885</v>
      </c>
      <c r="J25" s="1018">
        <v>9.9644128113879</v>
      </c>
      <c r="K25" s="1018">
        <v>3.392857142857143</v>
      </c>
      <c r="L25" s="357">
        <v>2.821869488536155</v>
      </c>
      <c r="M25" s="823">
        <f t="shared" si="0"/>
        <v>22</v>
      </c>
      <c r="N25" s="183">
        <v>560</v>
      </c>
      <c r="O25" s="965">
        <v>567</v>
      </c>
      <c r="P25" s="1012">
        <v>19</v>
      </c>
      <c r="Q25" s="399">
        <v>16</v>
      </c>
      <c r="R25" s="274">
        <f t="shared" si="1"/>
        <v>-0.5709876543209877</v>
      </c>
      <c r="S25" s="274">
        <f t="shared" si="2"/>
        <v>-1.655742451762352</v>
      </c>
      <c r="T25" s="169">
        <f t="shared" si="3"/>
        <v>0.6589525847013622</v>
      </c>
      <c r="U25" s="170">
        <f t="shared" si="4"/>
        <v>0.4815209245454186</v>
      </c>
      <c r="V25" s="391" t="s">
        <v>79</v>
      </c>
      <c r="W25" s="181"/>
      <c r="X25" s="164"/>
      <c r="Y25" s="163"/>
    </row>
    <row r="26" spans="1:24" ht="9" customHeight="1">
      <c r="A26" s="720" t="s">
        <v>97</v>
      </c>
      <c r="B26" s="1017">
        <v>6.637168141592921</v>
      </c>
      <c r="C26" s="1018">
        <v>0.1505016722408027</v>
      </c>
      <c r="D26" s="1018">
        <v>0.04556962025316456</v>
      </c>
      <c r="E26" s="1018">
        <v>2.5839793281653747</v>
      </c>
      <c r="F26" s="1018">
        <v>2.849740932642487</v>
      </c>
      <c r="G26" s="1018">
        <v>3.5989717223650386</v>
      </c>
      <c r="H26" s="1018">
        <v>3.7861915367483294</v>
      </c>
      <c r="I26" s="1018">
        <v>2.6607538802660753</v>
      </c>
      <c r="J26" s="1018">
        <v>4.026845637583892</v>
      </c>
      <c r="K26" s="1018">
        <v>4.026845637583892</v>
      </c>
      <c r="L26" s="357">
        <v>2.9213483146067416</v>
      </c>
      <c r="M26" s="823">
        <f t="shared" si="0"/>
        <v>23</v>
      </c>
      <c r="N26" s="183">
        <v>447</v>
      </c>
      <c r="O26" s="965">
        <v>445</v>
      </c>
      <c r="P26" s="1012">
        <v>18</v>
      </c>
      <c r="Q26" s="399">
        <v>13</v>
      </c>
      <c r="R26" s="274">
        <f t="shared" si="1"/>
        <v>-1.1054973229771505</v>
      </c>
      <c r="S26" s="274">
        <f t="shared" si="2"/>
        <v>-3.7158198269861797</v>
      </c>
      <c r="T26" s="169">
        <f t="shared" si="3"/>
        <v>0.7820843110549547</v>
      </c>
      <c r="U26" s="170">
        <f t="shared" si="4"/>
        <v>0.49849588972251135</v>
      </c>
      <c r="V26" s="391" t="s">
        <v>97</v>
      </c>
      <c r="W26" s="166"/>
      <c r="X26" s="167"/>
    </row>
    <row r="27" spans="1:25" ht="9" customHeight="1">
      <c r="A27" s="720" t="s">
        <v>78</v>
      </c>
      <c r="B27" s="1017">
        <v>10.869565217391305</v>
      </c>
      <c r="C27" s="1018">
        <v>0.06382978723404255</v>
      </c>
      <c r="D27" s="1018">
        <v>0.1320754716981132</v>
      </c>
      <c r="E27" s="1018">
        <v>1.7543859649122806</v>
      </c>
      <c r="F27" s="1018">
        <v>5.454545454545454</v>
      </c>
      <c r="G27" s="1018">
        <v>5.454545454545454</v>
      </c>
      <c r="H27" s="1018">
        <v>11.11111111111111</v>
      </c>
      <c r="I27" s="1018">
        <v>14.754098360655737</v>
      </c>
      <c r="J27" s="1018">
        <v>11.666666666666666</v>
      </c>
      <c r="K27" s="1018">
        <v>4.761904761904762</v>
      </c>
      <c r="L27" s="357">
        <v>3.278688524590164</v>
      </c>
      <c r="M27" s="823">
        <f t="shared" si="0"/>
        <v>24</v>
      </c>
      <c r="N27" s="183">
        <v>63</v>
      </c>
      <c r="O27" s="965">
        <v>61</v>
      </c>
      <c r="P27" s="1012">
        <v>3</v>
      </c>
      <c r="Q27" s="399">
        <v>2</v>
      </c>
      <c r="R27" s="274">
        <f t="shared" si="1"/>
        <v>-1.4832162373145978</v>
      </c>
      <c r="S27" s="274">
        <f t="shared" si="2"/>
        <v>-7.590876692801141</v>
      </c>
      <c r="T27" s="169">
        <f t="shared" si="3"/>
        <v>0.9248457329141925</v>
      </c>
      <c r="U27" s="170">
        <f t="shared" si="4"/>
        <v>0.5594720578222385</v>
      </c>
      <c r="V27" s="391" t="s">
        <v>78</v>
      </c>
      <c r="W27" s="181"/>
      <c r="X27" s="164"/>
      <c r="Y27" s="163"/>
    </row>
    <row r="28" spans="1:24" ht="9" customHeight="1">
      <c r="A28" s="720" t="s">
        <v>101</v>
      </c>
      <c r="B28" s="1017">
        <v>24.175824175824175</v>
      </c>
      <c r="C28" s="1018">
        <v>0.011111111111111112</v>
      </c>
      <c r="D28" s="1018">
        <v>0.0989010989010989</v>
      </c>
      <c r="E28" s="1018">
        <v>4.301075268817204</v>
      </c>
      <c r="F28" s="1018">
        <v>5.319148936170213</v>
      </c>
      <c r="G28" s="1018">
        <v>5.319148936170213</v>
      </c>
      <c r="H28" s="1018">
        <v>2.127659574468085</v>
      </c>
      <c r="I28" s="1018">
        <v>2.1052631578947367</v>
      </c>
      <c r="J28" s="1018">
        <v>4.40251572327044</v>
      </c>
      <c r="K28" s="1018">
        <v>3.910614525139665</v>
      </c>
      <c r="L28" s="357">
        <v>3.389830508474576</v>
      </c>
      <c r="M28" s="823">
        <f t="shared" si="0"/>
        <v>25</v>
      </c>
      <c r="N28" s="183">
        <v>179</v>
      </c>
      <c r="O28" s="965">
        <v>177</v>
      </c>
      <c r="P28" s="1012">
        <v>7</v>
      </c>
      <c r="Q28" s="399">
        <v>6</v>
      </c>
      <c r="R28" s="274">
        <f t="shared" si="1"/>
        <v>-0.5207840166650888</v>
      </c>
      <c r="S28" s="274">
        <f t="shared" si="2"/>
        <v>-20.7859936673496</v>
      </c>
      <c r="T28" s="169">
        <f t="shared" si="3"/>
        <v>0.7595101828960129</v>
      </c>
      <c r="U28" s="170">
        <f t="shared" si="4"/>
        <v>0.5784372123246873</v>
      </c>
      <c r="V28" s="391" t="s">
        <v>101</v>
      </c>
      <c r="W28" s="166"/>
      <c r="X28" s="167"/>
    </row>
    <row r="29" spans="1:24" ht="9" customHeight="1">
      <c r="A29" s="720" t="s">
        <v>99</v>
      </c>
      <c r="B29" s="1017">
        <v>1.6877637130801686</v>
      </c>
      <c r="C29" s="1018">
        <v>0</v>
      </c>
      <c r="D29" s="1018">
        <v>0.1946564885496183</v>
      </c>
      <c r="E29" s="1018">
        <v>3.4482758620689653</v>
      </c>
      <c r="F29" s="1018">
        <v>5.7034220532319395</v>
      </c>
      <c r="G29" s="1018">
        <v>5.363984674329502</v>
      </c>
      <c r="H29" s="1018">
        <v>8.365019011406844</v>
      </c>
      <c r="I29" s="1018">
        <v>12.162162162162163</v>
      </c>
      <c r="J29" s="1018">
        <v>6.397306397306397</v>
      </c>
      <c r="K29" s="1018">
        <v>12.121212121212121</v>
      </c>
      <c r="L29" s="357">
        <v>3.7162162162162162</v>
      </c>
      <c r="M29" s="823">
        <f t="shared" si="0"/>
        <v>26</v>
      </c>
      <c r="N29" s="183">
        <v>297</v>
      </c>
      <c r="O29" s="965">
        <v>296</v>
      </c>
      <c r="P29" s="1012">
        <v>36</v>
      </c>
      <c r="Q29" s="399">
        <v>11</v>
      </c>
      <c r="R29" s="274">
        <f t="shared" si="1"/>
        <v>-8.404995904995905</v>
      </c>
      <c r="S29" s="274">
        <f t="shared" si="2"/>
        <v>2.0284525031360476</v>
      </c>
      <c r="T29" s="169">
        <f t="shared" si="3"/>
        <v>2.3541527746906716</v>
      </c>
      <c r="U29" s="170">
        <f t="shared" si="4"/>
        <v>0.6341313358086521</v>
      </c>
      <c r="V29" s="391" t="s">
        <v>99</v>
      </c>
      <c r="W29" s="166"/>
      <c r="X29" s="167"/>
    </row>
    <row r="30" spans="1:25" ht="9" customHeight="1">
      <c r="A30" s="720" t="s">
        <v>54</v>
      </c>
      <c r="B30" s="1017">
        <v>0</v>
      </c>
      <c r="C30" s="1018">
        <v>0</v>
      </c>
      <c r="D30" s="1018">
        <v>0.01639344262295082</v>
      </c>
      <c r="E30" s="1018">
        <v>2.2950819672131146</v>
      </c>
      <c r="F30" s="1018">
        <v>0.9933774834437086</v>
      </c>
      <c r="G30" s="1018">
        <v>0.9966777408637874</v>
      </c>
      <c r="H30" s="1018">
        <v>2.6578073089700998</v>
      </c>
      <c r="I30" s="1018">
        <v>20.743034055727556</v>
      </c>
      <c r="J30" s="1018">
        <v>18.207282913165265</v>
      </c>
      <c r="K30" s="1018">
        <v>8.86426592797784</v>
      </c>
      <c r="L30" s="357">
        <v>4.3478260869565215</v>
      </c>
      <c r="M30" s="823">
        <f t="shared" si="0"/>
        <v>27</v>
      </c>
      <c r="N30" s="183">
        <v>361</v>
      </c>
      <c r="O30" s="965">
        <v>345</v>
      </c>
      <c r="P30" s="1012">
        <v>32</v>
      </c>
      <c r="Q30" s="399">
        <v>15</v>
      </c>
      <c r="R30" s="274">
        <f t="shared" si="1"/>
        <v>-4.5164398410213185</v>
      </c>
      <c r="S30" s="274">
        <f t="shared" si="2"/>
        <v>4.3478260869565215</v>
      </c>
      <c r="T30" s="169">
        <f t="shared" si="3"/>
        <v>1.7215964889704638</v>
      </c>
      <c r="U30" s="170">
        <f t="shared" si="4"/>
        <v>0.7419085984164466</v>
      </c>
      <c r="V30" s="391" t="s">
        <v>54</v>
      </c>
      <c r="W30" s="181"/>
      <c r="X30" s="164"/>
      <c r="Y30" s="163"/>
    </row>
    <row r="31" spans="1:25" ht="9" customHeight="1">
      <c r="A31" s="720" t="s">
        <v>59</v>
      </c>
      <c r="B31" s="1017">
        <v>0</v>
      </c>
      <c r="C31" s="1018">
        <v>0.03017241379310345</v>
      </c>
      <c r="D31" s="1018">
        <v>0.11206896551724138</v>
      </c>
      <c r="E31" s="1018">
        <v>7.723577235772358</v>
      </c>
      <c r="F31" s="1018">
        <v>6.504065040650406</v>
      </c>
      <c r="G31" s="1018">
        <v>5.6105610561056105</v>
      </c>
      <c r="H31" s="1018">
        <v>3.642384105960265</v>
      </c>
      <c r="I31" s="1018">
        <v>5.263157894736842</v>
      </c>
      <c r="J31" s="1018">
        <v>3.9735099337748347</v>
      </c>
      <c r="K31" s="1018">
        <v>3.642384105960265</v>
      </c>
      <c r="L31" s="357">
        <v>4.635761589403973</v>
      </c>
      <c r="M31" s="823">
        <f t="shared" si="0"/>
        <v>28</v>
      </c>
      <c r="N31" s="183">
        <v>302</v>
      </c>
      <c r="O31" s="965">
        <v>302</v>
      </c>
      <c r="P31" s="1012">
        <v>11</v>
      </c>
      <c r="Q31" s="399">
        <v>14</v>
      </c>
      <c r="R31" s="274">
        <f t="shared" si="1"/>
        <v>0.9933774834437084</v>
      </c>
      <c r="S31" s="274">
        <f t="shared" si="2"/>
        <v>4.635761589403973</v>
      </c>
      <c r="T31" s="169">
        <f t="shared" si="3"/>
        <v>0.7074151135866836</v>
      </c>
      <c r="U31" s="170">
        <f t="shared" si="4"/>
        <v>0.7910416181791252</v>
      </c>
      <c r="V31" s="391" t="s">
        <v>59</v>
      </c>
      <c r="W31" s="181"/>
      <c r="X31" s="164"/>
      <c r="Y31" s="163"/>
    </row>
    <row r="32" spans="1:25" ht="9" customHeight="1">
      <c r="A32" s="720" t="s">
        <v>66</v>
      </c>
      <c r="B32" s="1017">
        <v>10.72961373390558</v>
      </c>
      <c r="C32" s="1018">
        <v>0.016483516483516484</v>
      </c>
      <c r="D32" s="1018">
        <v>0.11838006230529595</v>
      </c>
      <c r="E32" s="1018">
        <v>6.317411402157165</v>
      </c>
      <c r="F32" s="1018">
        <v>6.269113149847095</v>
      </c>
      <c r="G32" s="1018">
        <v>8.066971080669711</v>
      </c>
      <c r="H32" s="1018">
        <v>8.018154311649017</v>
      </c>
      <c r="I32" s="1018">
        <v>5.865102639296188</v>
      </c>
      <c r="J32" s="1018">
        <v>5.657708628005658</v>
      </c>
      <c r="K32" s="1018">
        <v>4.814814814814815</v>
      </c>
      <c r="L32" s="357">
        <v>4.797047970479705</v>
      </c>
      <c r="M32" s="823">
        <f t="shared" si="0"/>
        <v>29</v>
      </c>
      <c r="N32" s="183">
        <v>810</v>
      </c>
      <c r="O32" s="965">
        <v>813</v>
      </c>
      <c r="P32" s="1012">
        <v>39</v>
      </c>
      <c r="Q32" s="399">
        <v>39</v>
      </c>
      <c r="R32" s="274">
        <f t="shared" si="1"/>
        <v>-0.01776684433511022</v>
      </c>
      <c r="S32" s="274">
        <f t="shared" si="2"/>
        <v>-5.932565763425876</v>
      </c>
      <c r="T32" s="169">
        <f t="shared" si="3"/>
        <v>0.9351217966132391</v>
      </c>
      <c r="U32" s="170">
        <f t="shared" si="4"/>
        <v>0.8185633613524633</v>
      </c>
      <c r="V32" s="391" t="s">
        <v>66</v>
      </c>
      <c r="W32" s="181"/>
      <c r="X32" s="164"/>
      <c r="Y32" s="163"/>
    </row>
    <row r="33" spans="1:25" ht="9" customHeight="1">
      <c r="A33" s="720" t="s">
        <v>60</v>
      </c>
      <c r="B33" s="1017">
        <v>0</v>
      </c>
      <c r="C33" s="1018">
        <v>0</v>
      </c>
      <c r="D33" s="1018">
        <v>0.2926829268292683</v>
      </c>
      <c r="E33" s="1018">
        <v>28.205128205128204</v>
      </c>
      <c r="F33" s="1018">
        <v>28.205128205128204</v>
      </c>
      <c r="G33" s="1018">
        <v>5</v>
      </c>
      <c r="H33" s="1018">
        <v>5</v>
      </c>
      <c r="I33" s="1018">
        <v>5</v>
      </c>
      <c r="J33" s="1018">
        <v>5</v>
      </c>
      <c r="K33" s="1018">
        <v>5</v>
      </c>
      <c r="L33" s="357">
        <v>5</v>
      </c>
      <c r="M33" s="823">
        <f t="shared" si="0"/>
        <v>30</v>
      </c>
      <c r="N33" s="183">
        <v>40</v>
      </c>
      <c r="O33" s="965">
        <v>40</v>
      </c>
      <c r="P33" s="1012">
        <v>2</v>
      </c>
      <c r="Q33" s="399">
        <v>2</v>
      </c>
      <c r="R33" s="274">
        <f t="shared" si="1"/>
        <v>0</v>
      </c>
      <c r="S33" s="274">
        <f t="shared" si="2"/>
        <v>5</v>
      </c>
      <c r="T33" s="169">
        <f t="shared" si="3"/>
        <v>0.9710880195599021</v>
      </c>
      <c r="U33" s="170">
        <f t="shared" si="4"/>
        <v>0.8531948881789138</v>
      </c>
      <c r="V33" s="391" t="s">
        <v>60</v>
      </c>
      <c r="W33" s="181"/>
      <c r="X33" s="164"/>
      <c r="Y33" s="163"/>
    </row>
    <row r="34" spans="1:24" ht="9" customHeight="1">
      <c r="A34" s="720" t="s">
        <v>95</v>
      </c>
      <c r="B34" s="1017">
        <v>6.02125147579693</v>
      </c>
      <c r="C34" s="1018">
        <v>0.025343189017951427</v>
      </c>
      <c r="D34" s="1018">
        <v>0.0038910505836575876</v>
      </c>
      <c r="E34" s="1018">
        <v>1.5670910871694417</v>
      </c>
      <c r="F34" s="1018">
        <v>3.4280117531831538</v>
      </c>
      <c r="G34" s="1018">
        <v>2.9893924783027965</v>
      </c>
      <c r="H34" s="1018">
        <v>2.015355086372361</v>
      </c>
      <c r="I34" s="1018">
        <v>2.2157996146435455</v>
      </c>
      <c r="J34" s="1018">
        <v>2.5961538461538463</v>
      </c>
      <c r="K34" s="1018">
        <v>2.2813688212927756</v>
      </c>
      <c r="L34" s="357">
        <v>5.066921606118547</v>
      </c>
      <c r="M34" s="823">
        <f t="shared" si="0"/>
        <v>31</v>
      </c>
      <c r="N34" s="183">
        <v>1052</v>
      </c>
      <c r="O34" s="965">
        <v>1046</v>
      </c>
      <c r="P34" s="1012">
        <v>24</v>
      </c>
      <c r="Q34" s="399">
        <v>53</v>
      </c>
      <c r="R34" s="274">
        <f t="shared" si="1"/>
        <v>2.7855527848257715</v>
      </c>
      <c r="S34" s="274">
        <f t="shared" si="2"/>
        <v>-0.9543298696783831</v>
      </c>
      <c r="T34" s="169">
        <f t="shared" si="3"/>
        <v>0.443081986110982</v>
      </c>
      <c r="U34" s="170">
        <f t="shared" si="4"/>
        <v>0.8646143226287272</v>
      </c>
      <c r="V34" s="391" t="s">
        <v>95</v>
      </c>
      <c r="W34" s="166"/>
      <c r="X34" s="167"/>
    </row>
    <row r="35" spans="1:24" ht="9" customHeight="1">
      <c r="A35" s="720" t="s">
        <v>102</v>
      </c>
      <c r="B35" s="1017">
        <v>16.3265306122449</v>
      </c>
      <c r="C35" s="1018">
        <v>0</v>
      </c>
      <c r="D35" s="1018">
        <v>0.011494252873563218</v>
      </c>
      <c r="E35" s="1018">
        <v>1.1494252873563218</v>
      </c>
      <c r="F35" s="1018">
        <v>4.545454545454546</v>
      </c>
      <c r="G35" s="1018">
        <v>3.4482758620689653</v>
      </c>
      <c r="H35" s="1018">
        <v>3.488372093023256</v>
      </c>
      <c r="I35" s="1018">
        <v>18.181818181818183</v>
      </c>
      <c r="J35" s="1018">
        <v>12.222222222222221</v>
      </c>
      <c r="K35" s="1018">
        <v>5.154639175257731</v>
      </c>
      <c r="L35" s="357">
        <v>5.154639175257731</v>
      </c>
      <c r="M35" s="823">
        <f t="shared" si="0"/>
        <v>32</v>
      </c>
      <c r="N35" s="183">
        <v>97</v>
      </c>
      <c r="O35" s="965">
        <v>97</v>
      </c>
      <c r="P35" s="1012">
        <v>5</v>
      </c>
      <c r="Q35" s="399">
        <v>5</v>
      </c>
      <c r="R35" s="274">
        <f t="shared" si="1"/>
        <v>0</v>
      </c>
      <c r="S35" s="274">
        <f t="shared" si="2"/>
        <v>-11.171891436987167</v>
      </c>
      <c r="T35" s="169">
        <f t="shared" si="3"/>
        <v>1.0011216696493836</v>
      </c>
      <c r="U35" s="170">
        <f t="shared" si="4"/>
        <v>0.8795823589473336</v>
      </c>
      <c r="V35" s="391" t="s">
        <v>102</v>
      </c>
      <c r="W35" s="166"/>
      <c r="X35" s="167"/>
    </row>
    <row r="36" spans="1:25" ht="9" customHeight="1">
      <c r="A36" s="720" t="s">
        <v>58</v>
      </c>
      <c r="B36" s="1017">
        <v>12.578616352201259</v>
      </c>
      <c r="C36" s="1018">
        <v>0.06040268456375839</v>
      </c>
      <c r="D36" s="1018">
        <v>0.12365591397849462</v>
      </c>
      <c r="E36" s="1018">
        <v>0</v>
      </c>
      <c r="F36" s="1018">
        <v>0</v>
      </c>
      <c r="G36" s="1018">
        <v>9.72972972972973</v>
      </c>
      <c r="H36" s="1018">
        <v>8.550185873605948</v>
      </c>
      <c r="I36" s="1018">
        <v>5.970149253731343</v>
      </c>
      <c r="J36" s="1018">
        <v>7.037037037037037</v>
      </c>
      <c r="K36" s="1018">
        <v>5.223880597014925</v>
      </c>
      <c r="L36" s="357">
        <v>5.223880597014925</v>
      </c>
      <c r="M36" s="823">
        <f aca="true" t="shared" si="5" ref="M36:M53">RANK(L36,L$4:L$53,1)</f>
        <v>33</v>
      </c>
      <c r="N36" s="183">
        <v>268</v>
      </c>
      <c r="O36" s="965">
        <v>268</v>
      </c>
      <c r="P36" s="1012">
        <v>14</v>
      </c>
      <c r="Q36" s="399">
        <v>14</v>
      </c>
      <c r="R36" s="274">
        <f aca="true" t="shared" si="6" ref="R36:R53">L36-K36</f>
        <v>0</v>
      </c>
      <c r="S36" s="274">
        <f aca="true" t="shared" si="7" ref="S36:S53">L36-$B36</f>
        <v>-7.354735755186334</v>
      </c>
      <c r="T36" s="169">
        <f aca="true" t="shared" si="8" ref="T36:T53">K36/K$55</f>
        <v>1.0145695726745245</v>
      </c>
      <c r="U36" s="170">
        <f aca="true" t="shared" si="9" ref="U36:U53">L36/L$55</f>
        <v>0.8913976443660292</v>
      </c>
      <c r="V36" s="391" t="s">
        <v>58</v>
      </c>
      <c r="W36" s="181"/>
      <c r="X36" s="164"/>
      <c r="Y36" s="163"/>
    </row>
    <row r="37" spans="1:25" ht="9" customHeight="1">
      <c r="A37" s="720" t="s">
        <v>93</v>
      </c>
      <c r="B37" s="1017">
        <v>0</v>
      </c>
      <c r="C37" s="1018">
        <v>0</v>
      </c>
      <c r="D37" s="1018">
        <v>0.14285714285714285</v>
      </c>
      <c r="E37" s="1018">
        <v>8.16326530612245</v>
      </c>
      <c r="F37" s="1018">
        <v>0</v>
      </c>
      <c r="G37" s="1018">
        <v>0</v>
      </c>
      <c r="H37" s="1018">
        <v>4</v>
      </c>
      <c r="I37" s="1018">
        <v>5.714285714285714</v>
      </c>
      <c r="J37" s="1018">
        <v>1.4492753623188406</v>
      </c>
      <c r="K37" s="1018">
        <v>1.4492753623188406</v>
      </c>
      <c r="L37" s="357">
        <v>5.263157894736842</v>
      </c>
      <c r="M37" s="823">
        <f t="shared" si="5"/>
        <v>34</v>
      </c>
      <c r="N37" s="183">
        <v>69</v>
      </c>
      <c r="O37" s="965">
        <v>76</v>
      </c>
      <c r="P37" s="1012">
        <v>1</v>
      </c>
      <c r="Q37" s="399">
        <v>4</v>
      </c>
      <c r="R37" s="274">
        <f t="shared" si="6"/>
        <v>3.813882532418001</v>
      </c>
      <c r="S37" s="274">
        <f t="shared" si="7"/>
        <v>5.263157894736842</v>
      </c>
      <c r="T37" s="169">
        <f t="shared" si="8"/>
        <v>0.2814747882782325</v>
      </c>
      <c r="U37" s="170">
        <f t="shared" si="9"/>
        <v>0.8980998822935933</v>
      </c>
      <c r="V37" s="391" t="s">
        <v>93</v>
      </c>
      <c r="W37" s="166"/>
      <c r="X37" s="167"/>
      <c r="Y37" s="166"/>
    </row>
    <row r="38" spans="1:24" ht="9" customHeight="1">
      <c r="A38" s="720" t="s">
        <v>100</v>
      </c>
      <c r="B38" s="1017">
        <v>33.035714285714285</v>
      </c>
      <c r="C38" s="1018">
        <v>0</v>
      </c>
      <c r="D38" s="1018">
        <v>0.11176470588235295</v>
      </c>
      <c r="E38" s="1018">
        <v>0</v>
      </c>
      <c r="F38" s="1018">
        <v>0</v>
      </c>
      <c r="G38" s="1018">
        <v>1.8518518518518519</v>
      </c>
      <c r="H38" s="1018">
        <v>2.2222222222222223</v>
      </c>
      <c r="I38" s="1018">
        <v>4.4609665427509295</v>
      </c>
      <c r="J38" s="1018">
        <v>3.861003861003861</v>
      </c>
      <c r="K38" s="1018">
        <v>4.21455938697318</v>
      </c>
      <c r="L38" s="357">
        <v>5.343511450381679</v>
      </c>
      <c r="M38" s="823">
        <f t="shared" si="5"/>
        <v>35</v>
      </c>
      <c r="N38" s="183">
        <v>261</v>
      </c>
      <c r="O38" s="965">
        <v>262</v>
      </c>
      <c r="P38" s="1012">
        <v>11</v>
      </c>
      <c r="Q38" s="399">
        <v>14</v>
      </c>
      <c r="R38" s="274">
        <f t="shared" si="6"/>
        <v>1.1289520634084989</v>
      </c>
      <c r="S38" s="274">
        <f t="shared" si="7"/>
        <v>-27.692202835332605</v>
      </c>
      <c r="T38" s="169">
        <f t="shared" si="8"/>
        <v>0.8185416256826762</v>
      </c>
      <c r="U38" s="170">
        <f t="shared" si="9"/>
        <v>0.9118113308782283</v>
      </c>
      <c r="V38" s="391" t="s">
        <v>100</v>
      </c>
      <c r="W38" s="166"/>
      <c r="X38" s="167"/>
    </row>
    <row r="39" spans="1:25" ht="9" customHeight="1">
      <c r="A39" s="720" t="s">
        <v>55</v>
      </c>
      <c r="B39" s="1017">
        <v>7.377049180327869</v>
      </c>
      <c r="C39" s="1018">
        <v>0.032520325203252036</v>
      </c>
      <c r="D39" s="1018">
        <v>0.2518518518518518</v>
      </c>
      <c r="E39" s="1018">
        <v>20.21276595744681</v>
      </c>
      <c r="F39" s="1018">
        <v>24.46808510638298</v>
      </c>
      <c r="G39" s="1018">
        <v>17.46031746031746</v>
      </c>
      <c r="H39" s="1018">
        <v>14.594594594594595</v>
      </c>
      <c r="I39" s="1018">
        <v>13.368983957219251</v>
      </c>
      <c r="J39" s="1018">
        <v>5.851063829787234</v>
      </c>
      <c r="K39" s="1018">
        <v>5.670103092783505</v>
      </c>
      <c r="L39" s="357">
        <v>7.142857142857142</v>
      </c>
      <c r="M39" s="823">
        <f t="shared" si="5"/>
        <v>36</v>
      </c>
      <c r="N39" s="183">
        <v>194</v>
      </c>
      <c r="O39" s="965">
        <v>196</v>
      </c>
      <c r="P39" s="1012">
        <v>11</v>
      </c>
      <c r="Q39" s="399">
        <v>14</v>
      </c>
      <c r="R39" s="274">
        <f t="shared" si="6"/>
        <v>1.472754050073637</v>
      </c>
      <c r="S39" s="274">
        <f t="shared" si="7"/>
        <v>-0.23419203747072626</v>
      </c>
      <c r="T39" s="169">
        <f t="shared" si="8"/>
        <v>1.1012338366143222</v>
      </c>
      <c r="U39" s="170">
        <f t="shared" si="9"/>
        <v>1.218849840255591</v>
      </c>
      <c r="V39" s="391" t="s">
        <v>55</v>
      </c>
      <c r="W39" s="181"/>
      <c r="X39" s="164"/>
      <c r="Y39" s="163"/>
    </row>
    <row r="40" spans="1:25" ht="9" customHeight="1">
      <c r="A40" s="720" t="s">
        <v>70</v>
      </c>
      <c r="B40" s="1017">
        <v>5.325443786982249</v>
      </c>
      <c r="C40" s="1018">
        <v>0.02127659574468085</v>
      </c>
      <c r="D40" s="1018">
        <v>0.07092198581560284</v>
      </c>
      <c r="E40" s="1018">
        <v>10.38961038961039</v>
      </c>
      <c r="F40" s="1018">
        <v>5.084745762711864</v>
      </c>
      <c r="G40" s="1018">
        <v>9.282700421940929</v>
      </c>
      <c r="H40" s="1018">
        <v>12.288135593220339</v>
      </c>
      <c r="I40" s="1018">
        <v>8.614232209737828</v>
      </c>
      <c r="J40" s="1018">
        <v>7.59493670886076</v>
      </c>
      <c r="K40" s="1018">
        <v>10.094637223974763</v>
      </c>
      <c r="L40" s="357">
        <v>7.255520504731862</v>
      </c>
      <c r="M40" s="823">
        <f t="shared" si="5"/>
        <v>37</v>
      </c>
      <c r="N40" s="183">
        <v>317</v>
      </c>
      <c r="O40" s="965">
        <v>317</v>
      </c>
      <c r="P40" s="1012">
        <v>32</v>
      </c>
      <c r="Q40" s="399">
        <v>23</v>
      </c>
      <c r="R40" s="274">
        <f t="shared" si="6"/>
        <v>-2.8391167192429005</v>
      </c>
      <c r="S40" s="274">
        <f t="shared" si="7"/>
        <v>1.9300767177496132</v>
      </c>
      <c r="T40" s="169">
        <f t="shared" si="8"/>
        <v>1.9605562540010641</v>
      </c>
      <c r="U40" s="170">
        <f t="shared" si="9"/>
        <v>1.2380746011429034</v>
      </c>
      <c r="V40" s="391" t="s">
        <v>70</v>
      </c>
      <c r="W40" s="181"/>
      <c r="X40" s="164"/>
      <c r="Y40" s="163"/>
    </row>
    <row r="41" spans="1:25" ht="9" customHeight="1">
      <c r="A41" s="720" t="s">
        <v>74</v>
      </c>
      <c r="B41" s="1017">
        <v>21.927710843373493</v>
      </c>
      <c r="C41" s="1018">
        <v>0.06593406593406594</v>
      </c>
      <c r="D41" s="1018">
        <v>0.06613226452905811</v>
      </c>
      <c r="E41" s="1018">
        <v>9.819639278557114</v>
      </c>
      <c r="F41" s="1018">
        <v>18</v>
      </c>
      <c r="G41" s="1018">
        <v>19.639278557114228</v>
      </c>
      <c r="H41" s="1018">
        <v>12.678288431061807</v>
      </c>
      <c r="I41" s="1018">
        <v>13.015873015873018</v>
      </c>
      <c r="J41" s="1018">
        <v>12.77602523659306</v>
      </c>
      <c r="K41" s="1018">
        <v>7.2784810126582276</v>
      </c>
      <c r="L41" s="357">
        <v>7.413249211356467</v>
      </c>
      <c r="M41" s="823">
        <f t="shared" si="5"/>
        <v>38</v>
      </c>
      <c r="N41" s="183">
        <v>632</v>
      </c>
      <c r="O41" s="965">
        <v>634</v>
      </c>
      <c r="P41" s="1012">
        <v>46</v>
      </c>
      <c r="Q41" s="399">
        <v>47</v>
      </c>
      <c r="R41" s="274">
        <f t="shared" si="6"/>
        <v>0.13476819869823942</v>
      </c>
      <c r="S41" s="274">
        <f t="shared" si="7"/>
        <v>-14.514461632017026</v>
      </c>
      <c r="T41" s="169">
        <f t="shared" si="8"/>
        <v>1.4136091423973258</v>
      </c>
      <c r="U41" s="170">
        <f t="shared" si="9"/>
        <v>1.2649892663851403</v>
      </c>
      <c r="V41" s="391" t="s">
        <v>74</v>
      </c>
      <c r="W41" s="181"/>
      <c r="X41" s="164"/>
      <c r="Y41" s="163"/>
    </row>
    <row r="42" spans="1:23" ht="9" customHeight="1">
      <c r="A42" s="720" t="s">
        <v>81</v>
      </c>
      <c r="B42" s="1017">
        <v>2.7027027027027026</v>
      </c>
      <c r="C42" s="1018">
        <v>0.02702702702702703</v>
      </c>
      <c r="D42" s="1018">
        <v>0.023255813953488372</v>
      </c>
      <c r="E42" s="1018">
        <v>9.090909090909092</v>
      </c>
      <c r="F42" s="1018">
        <v>8.88888888888889</v>
      </c>
      <c r="G42" s="1018">
        <v>8.88888888888889</v>
      </c>
      <c r="H42" s="1018">
        <v>9.25925925925926</v>
      </c>
      <c r="I42" s="1018">
        <v>7.017543859649122</v>
      </c>
      <c r="J42" s="1018">
        <v>14.035087719298245</v>
      </c>
      <c r="K42" s="1018">
        <v>9.836065573770492</v>
      </c>
      <c r="L42" s="357">
        <v>7.936507936507936</v>
      </c>
      <c r="M42" s="823">
        <f t="shared" si="5"/>
        <v>39</v>
      </c>
      <c r="N42" s="183">
        <v>61</v>
      </c>
      <c r="O42" s="965">
        <v>63</v>
      </c>
      <c r="P42" s="1012">
        <v>6</v>
      </c>
      <c r="Q42" s="399">
        <v>5</v>
      </c>
      <c r="R42" s="274">
        <f t="shared" si="6"/>
        <v>-1.8995576372625562</v>
      </c>
      <c r="S42" s="274">
        <f t="shared" si="7"/>
        <v>5.233805233805233</v>
      </c>
      <c r="T42" s="169">
        <f t="shared" si="8"/>
        <v>1.910337087658824</v>
      </c>
      <c r="U42" s="170">
        <f t="shared" si="9"/>
        <v>1.3542776002839898</v>
      </c>
      <c r="V42" s="391" t="s">
        <v>81</v>
      </c>
      <c r="W42" s="166"/>
    </row>
    <row r="43" spans="1:25" ht="9" customHeight="1">
      <c r="A43" s="720" t="s">
        <v>72</v>
      </c>
      <c r="B43" s="1017">
        <v>5.913978494623656</v>
      </c>
      <c r="C43" s="1018">
        <v>0.004329004329004329</v>
      </c>
      <c r="D43" s="1018">
        <v>0.08627450980392157</v>
      </c>
      <c r="E43" s="1018">
        <v>7.563025210084033</v>
      </c>
      <c r="F43" s="1018">
        <v>8.23045267489712</v>
      </c>
      <c r="G43" s="1018">
        <v>7.8838174273858925</v>
      </c>
      <c r="H43" s="1018">
        <v>8.362369337979095</v>
      </c>
      <c r="I43" s="1018">
        <v>10.76388888888889</v>
      </c>
      <c r="J43" s="1018">
        <v>7.665505226480835</v>
      </c>
      <c r="K43" s="1018">
        <v>6.944444444444445</v>
      </c>
      <c r="L43" s="357">
        <v>8.304498269896193</v>
      </c>
      <c r="M43" s="823">
        <f t="shared" si="5"/>
        <v>40</v>
      </c>
      <c r="N43" s="183">
        <v>288</v>
      </c>
      <c r="O43" s="965">
        <v>289</v>
      </c>
      <c r="P43" s="1012">
        <v>20</v>
      </c>
      <c r="Q43" s="399">
        <v>24</v>
      </c>
      <c r="R43" s="274">
        <f t="shared" si="6"/>
        <v>1.3600538254517485</v>
      </c>
      <c r="S43" s="274">
        <f t="shared" si="7"/>
        <v>2.390519775272537</v>
      </c>
      <c r="T43" s="169">
        <f t="shared" si="8"/>
        <v>1.3487333604998641</v>
      </c>
      <c r="U43" s="170">
        <f t="shared" si="9"/>
        <v>1.417071094553213</v>
      </c>
      <c r="V43" s="391" t="s">
        <v>72</v>
      </c>
      <c r="W43" s="181"/>
      <c r="X43" s="164"/>
      <c r="Y43" s="163"/>
    </row>
    <row r="44" spans="1:25" ht="9" customHeight="1">
      <c r="A44" s="720" t="s">
        <v>77</v>
      </c>
      <c r="B44" s="1017">
        <v>21.487603305785125</v>
      </c>
      <c r="C44" s="1018">
        <v>0</v>
      </c>
      <c r="D44" s="1018">
        <v>0.07874015748031496</v>
      </c>
      <c r="E44" s="1018">
        <v>3.937007874015748</v>
      </c>
      <c r="F44" s="1018">
        <v>3.90625</v>
      </c>
      <c r="G44" s="1018">
        <v>3.875968992248062</v>
      </c>
      <c r="H44" s="1018">
        <v>4.878048780487805</v>
      </c>
      <c r="I44" s="1018">
        <v>3.9408866995073892</v>
      </c>
      <c r="J44" s="1018">
        <v>3.5897435897435894</v>
      </c>
      <c r="K44" s="1018">
        <v>5.583756345177665</v>
      </c>
      <c r="L44" s="357">
        <v>8.695652173913043</v>
      </c>
      <c r="M44" s="823">
        <f t="shared" si="5"/>
        <v>41</v>
      </c>
      <c r="N44" s="183">
        <v>197</v>
      </c>
      <c r="O44" s="965">
        <v>207</v>
      </c>
      <c r="P44" s="1012">
        <v>11</v>
      </c>
      <c r="Q44" s="399">
        <v>18</v>
      </c>
      <c r="R44" s="274">
        <f t="shared" si="6"/>
        <v>3.1118958287353777</v>
      </c>
      <c r="S44" s="274">
        <f t="shared" si="7"/>
        <v>-12.791951131872082</v>
      </c>
      <c r="T44" s="169">
        <f t="shared" si="8"/>
        <v>1.0844637781887232</v>
      </c>
      <c r="U44" s="170">
        <f t="shared" si="9"/>
        <v>1.4838171968328933</v>
      </c>
      <c r="V44" s="391" t="s">
        <v>77</v>
      </c>
      <c r="W44" s="181"/>
      <c r="X44" s="164"/>
      <c r="Y44" s="163"/>
    </row>
    <row r="45" spans="1:23" ht="9" customHeight="1">
      <c r="A45" s="720" t="s">
        <v>82</v>
      </c>
      <c r="B45" s="1017">
        <v>0</v>
      </c>
      <c r="C45" s="1018">
        <v>0.022727272727272728</v>
      </c>
      <c r="D45" s="1018">
        <v>0</v>
      </c>
      <c r="E45" s="1018">
        <v>0</v>
      </c>
      <c r="F45" s="1018">
        <v>0</v>
      </c>
      <c r="G45" s="1018">
        <v>0</v>
      </c>
      <c r="H45" s="1018">
        <v>2</v>
      </c>
      <c r="I45" s="1018">
        <v>2</v>
      </c>
      <c r="J45" s="1018">
        <v>0</v>
      </c>
      <c r="K45" s="1018">
        <v>12.162162162162163</v>
      </c>
      <c r="L45" s="357">
        <v>9.090909090909092</v>
      </c>
      <c r="M45" s="823">
        <f t="shared" si="5"/>
        <v>42</v>
      </c>
      <c r="N45" s="183">
        <v>74</v>
      </c>
      <c r="O45" s="965">
        <v>77</v>
      </c>
      <c r="P45" s="1012">
        <v>9</v>
      </c>
      <c r="Q45" s="399">
        <v>7</v>
      </c>
      <c r="R45" s="274">
        <f t="shared" si="6"/>
        <v>-3.0712530712530715</v>
      </c>
      <c r="S45" s="274">
        <f t="shared" si="7"/>
        <v>9.090909090909092</v>
      </c>
      <c r="T45" s="169">
        <f t="shared" si="8"/>
        <v>2.3621059935240867</v>
      </c>
      <c r="U45" s="170">
        <f t="shared" si="9"/>
        <v>1.5512634330525705</v>
      </c>
      <c r="V45" s="391" t="s">
        <v>82</v>
      </c>
      <c r="W45" s="166"/>
    </row>
    <row r="46" spans="1:25" ht="9" customHeight="1">
      <c r="A46" s="720" t="s">
        <v>64</v>
      </c>
      <c r="B46" s="1017">
        <v>2.34375</v>
      </c>
      <c r="C46" s="1018">
        <v>0.13138686131386862</v>
      </c>
      <c r="D46" s="1018">
        <v>0.10344827586206896</v>
      </c>
      <c r="E46" s="1018">
        <v>10.884353741496598</v>
      </c>
      <c r="F46" s="1018">
        <v>11.643835616438356</v>
      </c>
      <c r="G46" s="1018">
        <v>14.965986394557824</v>
      </c>
      <c r="H46" s="1018">
        <v>15.789473684210526</v>
      </c>
      <c r="I46" s="1018">
        <v>15.2317880794702</v>
      </c>
      <c r="J46" s="1018">
        <v>16.99346405228758</v>
      </c>
      <c r="K46" s="1018">
        <v>12.5</v>
      </c>
      <c r="L46" s="357">
        <v>9.210526315789473</v>
      </c>
      <c r="M46" s="823">
        <f t="shared" si="5"/>
        <v>43</v>
      </c>
      <c r="N46" s="183">
        <v>152</v>
      </c>
      <c r="O46" s="965">
        <v>152</v>
      </c>
      <c r="P46" s="1012">
        <v>19</v>
      </c>
      <c r="Q46" s="399">
        <v>14</v>
      </c>
      <c r="R46" s="274">
        <f t="shared" si="6"/>
        <v>-3.2894736842105274</v>
      </c>
      <c r="S46" s="274">
        <f t="shared" si="7"/>
        <v>6.866776315789473</v>
      </c>
      <c r="T46" s="169">
        <f t="shared" si="8"/>
        <v>2.4277200488997552</v>
      </c>
      <c r="U46" s="170">
        <f t="shared" si="9"/>
        <v>1.5716747940137883</v>
      </c>
      <c r="V46" s="391" t="s">
        <v>64</v>
      </c>
      <c r="W46" s="181"/>
      <c r="X46" s="164"/>
      <c r="Y46" s="163"/>
    </row>
    <row r="47" spans="1:26" ht="9" customHeight="1">
      <c r="A47" s="720" t="s">
        <v>86</v>
      </c>
      <c r="B47" s="1017">
        <v>0.47694753577106513</v>
      </c>
      <c r="C47" s="1018">
        <v>0.06191950464396285</v>
      </c>
      <c r="D47" s="1018">
        <v>0.21407624633431085</v>
      </c>
      <c r="E47" s="1018">
        <v>17.275280898876403</v>
      </c>
      <c r="F47" s="1018">
        <v>15.514809590973202</v>
      </c>
      <c r="G47" s="1018">
        <v>15.514809590973202</v>
      </c>
      <c r="H47" s="1018">
        <v>15.514809590973202</v>
      </c>
      <c r="I47" s="1018">
        <v>16.455696202531644</v>
      </c>
      <c r="J47" s="1018">
        <v>16.455696202531644</v>
      </c>
      <c r="K47" s="1018">
        <v>11.966824644549764</v>
      </c>
      <c r="L47" s="357">
        <v>10.757946210268948</v>
      </c>
      <c r="M47" s="823">
        <f t="shared" si="5"/>
        <v>44</v>
      </c>
      <c r="N47" s="183">
        <v>844</v>
      </c>
      <c r="O47" s="965">
        <v>818</v>
      </c>
      <c r="P47" s="1012">
        <v>101</v>
      </c>
      <c r="Q47" s="399">
        <v>88</v>
      </c>
      <c r="R47" s="274">
        <f t="shared" si="6"/>
        <v>-1.208878434280816</v>
      </c>
      <c r="S47" s="274">
        <f t="shared" si="7"/>
        <v>10.280998674497882</v>
      </c>
      <c r="T47" s="169">
        <f t="shared" si="8"/>
        <v>2.324168008899292</v>
      </c>
      <c r="U47" s="170">
        <f t="shared" si="9"/>
        <v>1.8357249427810367</v>
      </c>
      <c r="V47" s="391" t="s">
        <v>86</v>
      </c>
      <c r="W47" s="166"/>
      <c r="X47" s="164"/>
      <c r="Y47" s="163"/>
      <c r="Z47" s="162"/>
    </row>
    <row r="48" spans="1:26" ht="9" customHeight="1">
      <c r="A48" s="720" t="s">
        <v>88</v>
      </c>
      <c r="B48" s="1017">
        <v>16.5</v>
      </c>
      <c r="C48" s="1018">
        <v>0.03864734299516908</v>
      </c>
      <c r="D48" s="1018">
        <v>0.32057416267942584</v>
      </c>
      <c r="E48" s="1018">
        <v>20.095693779904305</v>
      </c>
      <c r="F48" s="1018">
        <v>24.75728155339806</v>
      </c>
      <c r="G48" s="1018">
        <v>23.557692307692307</v>
      </c>
      <c r="H48" s="1018">
        <v>20.883534136546185</v>
      </c>
      <c r="I48" s="1018">
        <v>13.709677419354838</v>
      </c>
      <c r="J48" s="1018">
        <v>14.107883817427386</v>
      </c>
      <c r="K48" s="1018">
        <v>10.843373493975903</v>
      </c>
      <c r="L48" s="357">
        <v>10.843373493975903</v>
      </c>
      <c r="M48" s="823">
        <f t="shared" si="5"/>
        <v>45</v>
      </c>
      <c r="N48" s="183">
        <v>249</v>
      </c>
      <c r="O48" s="965">
        <v>249</v>
      </c>
      <c r="P48" s="1012">
        <v>27</v>
      </c>
      <c r="Q48" s="399">
        <v>27</v>
      </c>
      <c r="R48" s="274">
        <f t="shared" si="6"/>
        <v>0</v>
      </c>
      <c r="S48" s="274">
        <f t="shared" si="7"/>
        <v>-5.656626506024097</v>
      </c>
      <c r="T48" s="169">
        <f t="shared" si="8"/>
        <v>2.105974018322679</v>
      </c>
      <c r="U48" s="170">
        <f t="shared" si="9"/>
        <v>1.8503021671349935</v>
      </c>
      <c r="V48" s="391" t="s">
        <v>88</v>
      </c>
      <c r="W48" s="166"/>
      <c r="X48" s="164"/>
      <c r="Y48" s="163"/>
      <c r="Z48" s="162"/>
    </row>
    <row r="49" spans="1:25" ht="9" customHeight="1">
      <c r="A49" s="720" t="s">
        <v>65</v>
      </c>
      <c r="B49" s="1017">
        <v>9.722222222222223</v>
      </c>
      <c r="C49" s="1018">
        <v>0.13333333333333333</v>
      </c>
      <c r="D49" s="1018">
        <v>0.012658227848101266</v>
      </c>
      <c r="E49" s="1018">
        <v>6.976744186046512</v>
      </c>
      <c r="F49" s="1018">
        <v>4.651162790697675</v>
      </c>
      <c r="G49" s="1018">
        <v>10.465116279069768</v>
      </c>
      <c r="H49" s="1018">
        <v>10.465116279069768</v>
      </c>
      <c r="I49" s="1018">
        <v>9.89010989010989</v>
      </c>
      <c r="J49" s="1018">
        <v>9.782608695652174</v>
      </c>
      <c r="K49" s="1018">
        <v>10</v>
      </c>
      <c r="L49" s="357">
        <v>14.444444444444443</v>
      </c>
      <c r="M49" s="823">
        <f t="shared" si="5"/>
        <v>46</v>
      </c>
      <c r="N49" s="183">
        <v>90</v>
      </c>
      <c r="O49" s="965">
        <v>90</v>
      </c>
      <c r="P49" s="1012">
        <v>9</v>
      </c>
      <c r="Q49" s="399">
        <v>13</v>
      </c>
      <c r="R49" s="274">
        <f t="shared" si="6"/>
        <v>4.444444444444443</v>
      </c>
      <c r="S49" s="274">
        <f t="shared" si="7"/>
        <v>4.72222222222222</v>
      </c>
      <c r="T49" s="169">
        <f t="shared" si="8"/>
        <v>1.9421760391198042</v>
      </c>
      <c r="U49" s="170">
        <f t="shared" si="9"/>
        <v>2.4647852325168613</v>
      </c>
      <c r="V49" s="391" t="s">
        <v>65</v>
      </c>
      <c r="W49" s="181"/>
      <c r="X49" s="164"/>
      <c r="Y49" s="163"/>
    </row>
    <row r="50" spans="1:24" ht="9" customHeight="1">
      <c r="A50" s="720" t="s">
        <v>98</v>
      </c>
      <c r="B50" s="1017">
        <v>0</v>
      </c>
      <c r="C50" s="1018">
        <v>0.11764705882352941</v>
      </c>
      <c r="D50" s="1018">
        <v>0</v>
      </c>
      <c r="E50" s="1018">
        <v>0</v>
      </c>
      <c r="F50" s="1018">
        <v>2.4390243902439024</v>
      </c>
      <c r="G50" s="1018">
        <v>2.5</v>
      </c>
      <c r="H50" s="1018">
        <v>0</v>
      </c>
      <c r="I50" s="1018">
        <v>0</v>
      </c>
      <c r="J50" s="1018">
        <v>0</v>
      </c>
      <c r="K50" s="1018">
        <v>0</v>
      </c>
      <c r="L50" s="357">
        <v>17.073170731707318</v>
      </c>
      <c r="M50" s="823">
        <f t="shared" si="5"/>
        <v>47</v>
      </c>
      <c r="N50" s="183">
        <v>40</v>
      </c>
      <c r="O50" s="965">
        <v>41</v>
      </c>
      <c r="P50" s="1012">
        <v>0</v>
      </c>
      <c r="Q50" s="399">
        <v>7</v>
      </c>
      <c r="R50" s="274">
        <f>L50-K50</f>
        <v>17.073170731707318</v>
      </c>
      <c r="S50" s="274">
        <f t="shared" si="7"/>
        <v>17.073170731707318</v>
      </c>
      <c r="T50" s="169">
        <f t="shared" si="8"/>
        <v>0</v>
      </c>
      <c r="U50" s="170">
        <f t="shared" si="9"/>
        <v>2.9133483986597053</v>
      </c>
      <c r="V50" s="391" t="s">
        <v>98</v>
      </c>
      <c r="W50" s="166"/>
      <c r="X50" s="167"/>
    </row>
    <row r="51" spans="1:26" ht="9" customHeight="1">
      <c r="A51" s="720" t="s">
        <v>83</v>
      </c>
      <c r="B51" s="1017">
        <v>1.574803149606299</v>
      </c>
      <c r="C51" s="1018">
        <v>0.03333333333333333</v>
      </c>
      <c r="D51" s="1018">
        <v>0.13382899628252787</v>
      </c>
      <c r="E51" s="1018">
        <v>6.551724137931035</v>
      </c>
      <c r="F51" s="1018">
        <v>16.722408026755854</v>
      </c>
      <c r="G51" s="1018">
        <v>16.39344262295082</v>
      </c>
      <c r="H51" s="1018">
        <v>18.055555555555557</v>
      </c>
      <c r="I51" s="1018">
        <v>18.105849582172702</v>
      </c>
      <c r="J51" s="1018">
        <v>12.777777777777777</v>
      </c>
      <c r="K51" s="1018">
        <v>17.451523545706372</v>
      </c>
      <c r="L51" s="357">
        <v>17.72853185595568</v>
      </c>
      <c r="M51" s="823">
        <f t="shared" si="5"/>
        <v>48</v>
      </c>
      <c r="N51" s="183">
        <v>361</v>
      </c>
      <c r="O51" s="965">
        <v>361</v>
      </c>
      <c r="P51" s="1012">
        <v>63</v>
      </c>
      <c r="Q51" s="399">
        <v>64</v>
      </c>
      <c r="R51" s="274">
        <f t="shared" si="6"/>
        <v>0.2770083102493075</v>
      </c>
      <c r="S51" s="274">
        <f t="shared" si="7"/>
        <v>16.15372870634938</v>
      </c>
      <c r="T51" s="169">
        <f t="shared" si="8"/>
        <v>3.3893930876606007</v>
      </c>
      <c r="U51" s="170">
        <f t="shared" si="9"/>
        <v>3.025178550883683</v>
      </c>
      <c r="V51" s="391" t="s">
        <v>83</v>
      </c>
      <c r="W51" s="166"/>
      <c r="X51" s="164"/>
      <c r="Y51" s="163"/>
      <c r="Z51" s="162"/>
    </row>
    <row r="52" spans="1:25" ht="9" customHeight="1">
      <c r="A52" s="720" t="s">
        <v>57</v>
      </c>
      <c r="B52" s="1017">
        <v>10.261780104712042</v>
      </c>
      <c r="C52" s="1018">
        <v>0.028484231943031537</v>
      </c>
      <c r="D52" s="1018">
        <v>0.15291936978683968</v>
      </c>
      <c r="E52" s="1018">
        <v>20.54794520547945</v>
      </c>
      <c r="F52" s="1018">
        <v>22.333637192342753</v>
      </c>
      <c r="G52" s="1018">
        <v>22.060164083865086</v>
      </c>
      <c r="H52" s="1018">
        <v>31</v>
      </c>
      <c r="I52" s="1018">
        <v>20.68654019873532</v>
      </c>
      <c r="J52" s="1018">
        <v>13.31569664902998</v>
      </c>
      <c r="K52" s="1018">
        <v>12.818336162988114</v>
      </c>
      <c r="L52" s="1028">
        <v>24.723874256584537</v>
      </c>
      <c r="M52" s="823">
        <f t="shared" si="5"/>
        <v>49</v>
      </c>
      <c r="N52" s="183">
        <v>1178</v>
      </c>
      <c r="O52" s="965">
        <v>1177</v>
      </c>
      <c r="P52" s="1012">
        <v>151</v>
      </c>
      <c r="Q52" s="399">
        <v>291</v>
      </c>
      <c r="R52" s="274">
        <f t="shared" si="6"/>
        <v>11.905538093596423</v>
      </c>
      <c r="S52" s="274">
        <f t="shared" si="7"/>
        <v>14.462094151872495</v>
      </c>
      <c r="T52" s="169">
        <f t="shared" si="8"/>
        <v>2.4895465357138407</v>
      </c>
      <c r="U52" s="170">
        <f t="shared" si="9"/>
        <v>4.2188566263392335</v>
      </c>
      <c r="V52" s="391" t="s">
        <v>57</v>
      </c>
      <c r="W52" s="181"/>
      <c r="X52" s="164"/>
      <c r="Y52" s="163"/>
    </row>
    <row r="53" spans="1:25" ht="9" customHeight="1" thickBot="1">
      <c r="A53" s="731" t="s">
        <v>63</v>
      </c>
      <c r="B53" s="1020">
        <v>0</v>
      </c>
      <c r="C53" s="1021">
        <v>0.02631578947368421</v>
      </c>
      <c r="D53" s="1021">
        <v>0.3333333333333333</v>
      </c>
      <c r="E53" s="1015" t="s">
        <v>167</v>
      </c>
      <c r="F53" s="1021">
        <v>38.775510204081634</v>
      </c>
      <c r="G53" s="1021">
        <v>38.775510204081634</v>
      </c>
      <c r="H53" s="1021">
        <v>20.408163265306122</v>
      </c>
      <c r="I53" s="1021">
        <v>22.916666666666664</v>
      </c>
      <c r="J53" s="1021">
        <v>28</v>
      </c>
      <c r="K53" s="1021">
        <v>26.53061224489796</v>
      </c>
      <c r="L53" s="390">
        <v>25</v>
      </c>
      <c r="M53" s="974">
        <f t="shared" si="5"/>
        <v>50</v>
      </c>
      <c r="N53" s="975">
        <v>49</v>
      </c>
      <c r="O53" s="976">
        <v>48</v>
      </c>
      <c r="P53" s="1013">
        <v>13</v>
      </c>
      <c r="Q53" s="746">
        <v>12</v>
      </c>
      <c r="R53" s="515">
        <f t="shared" si="6"/>
        <v>-1.5306122448979593</v>
      </c>
      <c r="S53" s="515">
        <f t="shared" si="7"/>
        <v>25</v>
      </c>
      <c r="T53" s="718">
        <f t="shared" si="8"/>
        <v>5.15271194052193</v>
      </c>
      <c r="U53" s="191">
        <f t="shared" si="9"/>
        <v>4.265974440894569</v>
      </c>
      <c r="V53" s="233" t="s">
        <v>63</v>
      </c>
      <c r="W53" s="181"/>
      <c r="X53" s="164"/>
      <c r="Y53" s="163"/>
    </row>
    <row r="54" spans="1:25" s="165" customFormat="1" ht="9" customHeight="1">
      <c r="A54" s="744" t="s">
        <v>52</v>
      </c>
      <c r="B54" s="853" t="s">
        <v>140</v>
      </c>
      <c r="C54" s="1022" t="s">
        <v>140</v>
      </c>
      <c r="D54" s="1023" t="s">
        <v>140</v>
      </c>
      <c r="E54" s="1023" t="s">
        <v>140</v>
      </c>
      <c r="F54" s="1023" t="s">
        <v>140</v>
      </c>
      <c r="G54" s="1023" t="s">
        <v>140</v>
      </c>
      <c r="H54" s="1023"/>
      <c r="I54" s="1022"/>
      <c r="J54" s="1022"/>
      <c r="K54" s="1022"/>
      <c r="L54" s="346"/>
      <c r="M54" s="309"/>
      <c r="N54" s="973">
        <f>SUM(N4:N53)</f>
        <v>15887</v>
      </c>
      <c r="O54" s="970">
        <f>SUM(O4:O53)</f>
        <v>16023</v>
      </c>
      <c r="P54" s="759">
        <f>SUM(P4:P53)</f>
        <v>818</v>
      </c>
      <c r="Q54" s="756">
        <f>SUM(Q4:Q53)</f>
        <v>939</v>
      </c>
      <c r="R54" s="268"/>
      <c r="S54" s="797"/>
      <c r="T54" s="836"/>
      <c r="U54" s="309"/>
      <c r="V54" s="754"/>
      <c r="W54" s="166"/>
      <c r="X54" s="167"/>
      <c r="Y54" s="166"/>
    </row>
    <row r="55" spans="1:25" s="165" customFormat="1" ht="9" customHeight="1" thickBot="1">
      <c r="A55" s="977" t="s">
        <v>149</v>
      </c>
      <c r="B55" s="1024">
        <v>8.573045364519476</v>
      </c>
      <c r="C55" s="1025">
        <v>0.05948762483716891</v>
      </c>
      <c r="D55" s="1026">
        <v>0.08778010640012897</v>
      </c>
      <c r="E55" s="1027">
        <v>6.468078622581137</v>
      </c>
      <c r="F55" s="1027">
        <v>7.43676859192148</v>
      </c>
      <c r="G55" s="1027">
        <v>7.66</v>
      </c>
      <c r="H55" s="1027">
        <v>7.6160588</v>
      </c>
      <c r="I55" s="1027">
        <v>7.126636387924125</v>
      </c>
      <c r="J55" s="1025">
        <v>5.974761782127222</v>
      </c>
      <c r="K55" s="1025">
        <v>5.148863850947316</v>
      </c>
      <c r="L55" s="390">
        <v>5.860325781688823</v>
      </c>
      <c r="M55" s="191"/>
      <c r="N55" s="1010">
        <f>N54/50</f>
        <v>317.74</v>
      </c>
      <c r="O55" s="747">
        <f>O54/50</f>
        <v>320.46</v>
      </c>
      <c r="P55" s="1014">
        <f>P54/50</f>
        <v>16.36</v>
      </c>
      <c r="Q55" s="1029">
        <f>Q54/50</f>
        <v>18.78</v>
      </c>
      <c r="R55" s="388">
        <f>L55-K55</f>
        <v>0.7114619307415069</v>
      </c>
      <c r="S55" s="388">
        <f>L55-$B55</f>
        <v>-2.712719582830654</v>
      </c>
      <c r="T55" s="190">
        <f>K55/K$55</f>
        <v>1</v>
      </c>
      <c r="U55" s="191">
        <f>L55/L$55</f>
        <v>1</v>
      </c>
      <c r="V55" s="233"/>
      <c r="W55" s="166"/>
      <c r="X55" s="167"/>
      <c r="Y55" s="166"/>
    </row>
    <row r="56" spans="1:25" s="165" customFormat="1" ht="9" customHeight="1">
      <c r="A56" s="978"/>
      <c r="B56" s="979"/>
      <c r="C56" s="980"/>
      <c r="D56" s="981"/>
      <c r="E56" s="982"/>
      <c r="F56" s="982"/>
      <c r="G56" s="982"/>
      <c r="H56" s="982"/>
      <c r="I56" s="982"/>
      <c r="J56" s="980"/>
      <c r="K56" s="980"/>
      <c r="L56" s="868"/>
      <c r="M56" s="868"/>
      <c r="N56" s="856"/>
      <c r="O56" s="983"/>
      <c r="P56" s="984"/>
      <c r="Q56" s="984"/>
      <c r="R56" s="866"/>
      <c r="S56" s="866"/>
      <c r="T56" s="982"/>
      <c r="U56" s="868"/>
      <c r="V56" s="985"/>
      <c r="W56" s="166"/>
      <c r="X56" s="167"/>
      <c r="Y56" s="166"/>
    </row>
    <row r="57" spans="1:26" ht="9" customHeight="1">
      <c r="A57" s="967" t="s">
        <v>353</v>
      </c>
      <c r="B57" s="469"/>
      <c r="C57" s="397"/>
      <c r="D57" s="169"/>
      <c r="E57" s="968"/>
      <c r="F57" s="169"/>
      <c r="G57" s="169"/>
      <c r="H57" s="169"/>
      <c r="I57" s="969"/>
      <c r="J57" s="969"/>
      <c r="K57" s="969"/>
      <c r="L57" s="170"/>
      <c r="M57" s="969"/>
      <c r="N57" s="169"/>
      <c r="O57" s="170"/>
      <c r="P57" s="169"/>
      <c r="Q57" s="168"/>
      <c r="R57" s="168"/>
      <c r="S57" s="168"/>
      <c r="T57" s="170"/>
      <c r="U57" s="170"/>
      <c r="V57" s="168"/>
      <c r="W57" s="166"/>
      <c r="X57" s="167"/>
      <c r="Z57" s="199"/>
    </row>
    <row r="58" spans="1:24" ht="8.25" customHeight="1">
      <c r="A58" s="165"/>
      <c r="E58" s="200"/>
      <c r="P58" s="162"/>
      <c r="Q58" s="198"/>
      <c r="R58" s="198"/>
      <c r="S58" s="198"/>
      <c r="T58" s="202"/>
      <c r="U58" s="202"/>
      <c r="V58" s="198"/>
      <c r="W58" s="166"/>
      <c r="X58" s="167"/>
    </row>
    <row r="59" spans="1:24" ht="8.25" customHeight="1">
      <c r="A59" s="203"/>
      <c r="B59" s="204"/>
      <c r="E59" s="200"/>
      <c r="P59" s="162"/>
      <c r="Q59" s="198"/>
      <c r="R59" s="198"/>
      <c r="S59" s="198"/>
      <c r="T59" s="202"/>
      <c r="U59" s="202"/>
      <c r="V59" s="198"/>
      <c r="W59" s="166"/>
      <c r="X59" s="167"/>
    </row>
    <row r="60" spans="1:22" ht="8.25" customHeight="1">
      <c r="A60" s="205"/>
      <c r="B60" s="204"/>
      <c r="C60" s="164"/>
      <c r="D60" s="167"/>
      <c r="E60" s="195"/>
      <c r="I60" s="196"/>
      <c r="J60" s="196"/>
      <c r="K60" s="196"/>
      <c r="M60" s="196"/>
      <c r="P60" s="162"/>
      <c r="Q60" s="198"/>
      <c r="R60" s="198"/>
      <c r="S60" s="198"/>
      <c r="T60" s="202"/>
      <c r="U60" s="202"/>
      <c r="V60" s="198"/>
    </row>
    <row r="61" spans="1:22" ht="8.25" customHeight="1">
      <c r="A61" s="203"/>
      <c r="B61" s="204"/>
      <c r="C61" s="164"/>
      <c r="D61" s="167"/>
      <c r="E61" s="195"/>
      <c r="I61" s="196"/>
      <c r="J61" s="196"/>
      <c r="K61" s="196"/>
      <c r="M61" s="196"/>
      <c r="P61" s="162"/>
      <c r="Q61" s="198"/>
      <c r="R61" s="198"/>
      <c r="S61" s="198"/>
      <c r="T61" s="202"/>
      <c r="U61" s="202"/>
      <c r="V61" s="198"/>
    </row>
    <row r="62" spans="1:22" ht="8.25" customHeight="1">
      <c r="A62" s="203"/>
      <c r="B62" s="204"/>
      <c r="C62" s="164"/>
      <c r="E62" s="200"/>
      <c r="N62" s="206"/>
      <c r="O62" s="207"/>
      <c r="P62" s="206"/>
      <c r="Q62" s="208"/>
      <c r="R62" s="208"/>
      <c r="S62" s="208"/>
      <c r="T62" s="202"/>
      <c r="U62" s="202"/>
      <c r="V62" s="198"/>
    </row>
    <row r="63" spans="1:22" ht="8.25" customHeight="1">
      <c r="A63" s="203"/>
      <c r="B63" s="204"/>
      <c r="C63" s="164"/>
      <c r="E63" s="200"/>
      <c r="N63" s="206"/>
      <c r="O63" s="207"/>
      <c r="P63" s="206"/>
      <c r="Q63" s="208"/>
      <c r="R63" s="208"/>
      <c r="S63" s="208"/>
      <c r="T63" s="202"/>
      <c r="U63" s="202"/>
      <c r="V63" s="198"/>
    </row>
    <row r="64" spans="1:22" ht="8.25" customHeight="1">
      <c r="A64" s="203"/>
      <c r="B64" s="204"/>
      <c r="C64" s="164"/>
      <c r="E64" s="200"/>
      <c r="N64" s="206"/>
      <c r="O64" s="207"/>
      <c r="P64" s="206"/>
      <c r="Q64" s="208"/>
      <c r="R64" s="208"/>
      <c r="S64" s="208"/>
      <c r="T64" s="202"/>
      <c r="U64" s="202"/>
      <c r="V64" s="198"/>
    </row>
    <row r="65" spans="1:22" ht="8.25" customHeight="1">
      <c r="A65" s="203"/>
      <c r="B65" s="204"/>
      <c r="C65" s="164"/>
      <c r="E65" s="200"/>
      <c r="N65" s="206"/>
      <c r="O65" s="207"/>
      <c r="P65" s="206"/>
      <c r="Q65" s="208"/>
      <c r="R65" s="208"/>
      <c r="S65" s="208"/>
      <c r="T65" s="202"/>
      <c r="U65" s="202"/>
      <c r="V65" s="198"/>
    </row>
    <row r="66" spans="1:22" ht="8.25" customHeight="1">
      <c r="A66" s="203"/>
      <c r="B66" s="204"/>
      <c r="C66" s="164"/>
      <c r="E66" s="200"/>
      <c r="N66" s="206"/>
      <c r="O66" s="207"/>
      <c r="P66" s="206"/>
      <c r="Q66" s="208"/>
      <c r="R66" s="208"/>
      <c r="S66" s="208"/>
      <c r="T66" s="202"/>
      <c r="U66" s="202"/>
      <c r="V66" s="198"/>
    </row>
    <row r="67" spans="1:22" ht="8.25" customHeight="1">
      <c r="A67" s="203"/>
      <c r="B67" s="204"/>
      <c r="C67" s="164"/>
      <c r="E67" s="200"/>
      <c r="N67" s="206"/>
      <c r="O67" s="207"/>
      <c r="P67" s="206"/>
      <c r="Q67" s="208"/>
      <c r="R67" s="208"/>
      <c r="S67" s="208"/>
      <c r="T67" s="202"/>
      <c r="U67" s="202"/>
      <c r="V67" s="198"/>
    </row>
    <row r="68" spans="1:22" ht="8.25" customHeight="1">
      <c r="A68" s="203"/>
      <c r="B68" s="204"/>
      <c r="C68" s="164"/>
      <c r="E68" s="200"/>
      <c r="N68" s="206"/>
      <c r="O68" s="207"/>
      <c r="P68" s="206"/>
      <c r="Q68" s="208"/>
      <c r="R68" s="208"/>
      <c r="S68" s="208"/>
      <c r="T68" s="202"/>
      <c r="U68" s="202"/>
      <c r="V68" s="198"/>
    </row>
    <row r="69" spans="1:22" ht="8.25" customHeight="1">
      <c r="A69" s="203"/>
      <c r="B69" s="204"/>
      <c r="C69" s="164"/>
      <c r="E69" s="200"/>
      <c r="N69" s="206"/>
      <c r="O69" s="207"/>
      <c r="P69" s="206"/>
      <c r="Q69" s="208"/>
      <c r="R69" s="208"/>
      <c r="S69" s="208"/>
      <c r="T69" s="202"/>
      <c r="U69" s="202"/>
      <c r="V69" s="198"/>
    </row>
    <row r="70" spans="1:22" ht="8.25" customHeight="1">
      <c r="A70" s="165"/>
      <c r="C70" s="167"/>
      <c r="E70" s="200"/>
      <c r="N70" s="206"/>
      <c r="O70" s="207"/>
      <c r="P70" s="206"/>
      <c r="Q70" s="208"/>
      <c r="R70" s="208"/>
      <c r="S70" s="208"/>
      <c r="T70" s="202"/>
      <c r="U70" s="202"/>
      <c r="V70" s="198"/>
    </row>
  </sheetData>
  <sheetProtection/>
  <mergeCells count="6">
    <mergeCell ref="A1:V1"/>
    <mergeCell ref="N2:O2"/>
    <mergeCell ref="T2:U2"/>
    <mergeCell ref="B2:M2"/>
    <mergeCell ref="P2:Q2"/>
    <mergeCell ref="R2:S2"/>
  </mergeCells>
  <printOptions/>
  <pageMargins left="0.5" right="0.5" top="0.75" bottom="0.5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9">
      <selection activeCell="I7" sqref="I7"/>
    </sheetView>
  </sheetViews>
  <sheetFormatPr defaultColWidth="5.8515625" defaultRowHeight="8.25" customHeight="1"/>
  <cols>
    <col min="1" max="1" width="5.8515625" style="230" customWidth="1"/>
    <col min="2" max="5" width="5.8515625" style="224" customWidth="1"/>
    <col min="6" max="10" width="5.8515625" style="225" customWidth="1"/>
    <col min="11" max="12" width="5.8515625" style="226" customWidth="1"/>
    <col min="13" max="13" width="6.7109375" style="227" customWidth="1"/>
    <col min="14" max="14" width="7.7109375" style="228" customWidth="1"/>
    <col min="15" max="15" width="5.8515625" style="224" customWidth="1"/>
    <col min="16" max="16" width="5.8515625" style="231" customWidth="1"/>
    <col min="17" max="17" width="8.8515625" style="229" customWidth="1"/>
    <col min="18" max="19" width="6.421875" style="230" customWidth="1"/>
    <col min="20" max="20" width="5.8515625" style="223" customWidth="1"/>
    <col min="21" max="16384" width="5.8515625" style="230" customWidth="1"/>
  </cols>
  <sheetData>
    <row r="1" spans="1:20" s="223" customFormat="1" ht="12" customHeight="1">
      <c r="A1" s="1459" t="s">
        <v>256</v>
      </c>
      <c r="B1" s="1460"/>
      <c r="C1" s="1460"/>
      <c r="D1" s="1460"/>
      <c r="E1" s="1460"/>
      <c r="F1" s="1460"/>
      <c r="G1" s="1460"/>
      <c r="H1" s="1460"/>
      <c r="I1" s="1460"/>
      <c r="J1" s="1460"/>
      <c r="K1" s="1460"/>
      <c r="L1" s="1460"/>
      <c r="M1" s="1460"/>
      <c r="N1" s="1460"/>
      <c r="O1" s="1460"/>
      <c r="P1" s="1460"/>
      <c r="Q1" s="1460"/>
      <c r="R1" s="1460"/>
      <c r="S1" s="1460"/>
      <c r="T1" s="1461"/>
    </row>
    <row r="2" spans="1:20" s="210" customFormat="1" ht="9" customHeight="1">
      <c r="A2" s="913"/>
      <c r="B2" s="1454" t="s">
        <v>247</v>
      </c>
      <c r="C2" s="1458"/>
      <c r="D2" s="1458"/>
      <c r="E2" s="1458"/>
      <c r="F2" s="1458"/>
      <c r="G2" s="1458"/>
      <c r="H2" s="1458"/>
      <c r="I2" s="1458"/>
      <c r="J2" s="1458"/>
      <c r="K2" s="1458"/>
      <c r="L2" s="1455"/>
      <c r="M2" s="1456" t="s">
        <v>433</v>
      </c>
      <c r="N2" s="1457"/>
      <c r="O2" s="1454" t="s">
        <v>245</v>
      </c>
      <c r="P2" s="1455"/>
      <c r="Q2" s="915" t="s">
        <v>246</v>
      </c>
      <c r="R2" s="916" t="s">
        <v>429</v>
      </c>
      <c r="S2" s="912"/>
      <c r="T2" s="912"/>
    </row>
    <row r="3" spans="1:20" s="210" customFormat="1" ht="9" customHeight="1" thickBot="1">
      <c r="A3" s="930" t="s">
        <v>144</v>
      </c>
      <c r="B3" s="211">
        <v>1984</v>
      </c>
      <c r="C3" s="211">
        <v>1990</v>
      </c>
      <c r="D3" s="211">
        <v>2000</v>
      </c>
      <c r="E3" s="211">
        <v>2001</v>
      </c>
      <c r="F3" s="212">
        <v>2002</v>
      </c>
      <c r="G3" s="212">
        <v>2003</v>
      </c>
      <c r="H3" s="212">
        <v>2004</v>
      </c>
      <c r="I3" s="212">
        <v>2005</v>
      </c>
      <c r="J3" s="212">
        <v>2006</v>
      </c>
      <c r="K3" s="931">
        <v>2007</v>
      </c>
      <c r="L3" s="932" t="s">
        <v>145</v>
      </c>
      <c r="M3" s="213">
        <v>2006</v>
      </c>
      <c r="N3" s="933">
        <v>2007</v>
      </c>
      <c r="O3" s="211">
        <v>2006</v>
      </c>
      <c r="P3" s="933">
        <v>2007</v>
      </c>
      <c r="Q3" s="214" t="s">
        <v>275</v>
      </c>
      <c r="R3" s="934">
        <v>2006</v>
      </c>
      <c r="S3" s="931">
        <v>2007</v>
      </c>
      <c r="T3" s="219" t="s">
        <v>144</v>
      </c>
    </row>
    <row r="4" spans="1:20" s="210" customFormat="1" ht="9" customHeight="1">
      <c r="A4" s="924" t="s">
        <v>59</v>
      </c>
      <c r="B4" s="215">
        <v>0</v>
      </c>
      <c r="C4" s="215">
        <v>0</v>
      </c>
      <c r="D4" s="215">
        <v>1</v>
      </c>
      <c r="E4" s="215">
        <v>0</v>
      </c>
      <c r="F4" s="216">
        <v>0</v>
      </c>
      <c r="G4" s="216">
        <v>0</v>
      </c>
      <c r="H4" s="216">
        <v>0</v>
      </c>
      <c r="I4" s="216">
        <v>0</v>
      </c>
      <c r="J4" s="216">
        <v>0</v>
      </c>
      <c r="K4" s="925">
        <v>0</v>
      </c>
      <c r="L4" s="926">
        <f aca="true" t="shared" si="0" ref="L4:L35">RANK(K4,K$4:K$53,1)</f>
        <v>1</v>
      </c>
      <c r="M4" s="950">
        <v>43</v>
      </c>
      <c r="N4" s="927">
        <v>43</v>
      </c>
      <c r="O4" s="928">
        <v>0</v>
      </c>
      <c r="P4" s="929">
        <v>0</v>
      </c>
      <c r="Q4" s="955">
        <f>K4-J4</f>
        <v>0</v>
      </c>
      <c r="R4" s="955">
        <f aca="true" t="shared" si="1" ref="R4:R15">J4/J$55</f>
        <v>0</v>
      </c>
      <c r="S4" s="956">
        <f aca="true" t="shared" si="2" ref="S4:S15">K4/K$55</f>
        <v>0</v>
      </c>
      <c r="T4" s="924" t="s">
        <v>59</v>
      </c>
    </row>
    <row r="5" spans="1:20" s="210" customFormat="1" ht="9" customHeight="1">
      <c r="A5" s="917" t="s">
        <v>61</v>
      </c>
      <c r="B5" s="217">
        <v>0.11173184357541899</v>
      </c>
      <c r="C5" s="217">
        <v>7.821782178217822</v>
      </c>
      <c r="D5" s="217">
        <v>0.5422993492407809</v>
      </c>
      <c r="E5" s="217">
        <v>0</v>
      </c>
      <c r="F5" s="218">
        <v>0</v>
      </c>
      <c r="G5" s="218">
        <v>0</v>
      </c>
      <c r="H5" s="218">
        <v>0</v>
      </c>
      <c r="I5" s="218">
        <v>0</v>
      </c>
      <c r="J5" s="218">
        <v>0</v>
      </c>
      <c r="K5" s="914">
        <v>0</v>
      </c>
      <c r="L5" s="918">
        <f t="shared" si="0"/>
        <v>1</v>
      </c>
      <c r="M5" s="951">
        <v>749</v>
      </c>
      <c r="N5" s="919">
        <v>746</v>
      </c>
      <c r="O5" s="920">
        <v>0</v>
      </c>
      <c r="P5" s="921">
        <v>0</v>
      </c>
      <c r="Q5" s="957">
        <f aca="true" t="shared" si="3" ref="Q5:Q36">K5-J5</f>
        <v>0</v>
      </c>
      <c r="R5" s="957">
        <f t="shared" si="1"/>
        <v>0</v>
      </c>
      <c r="S5" s="958">
        <f t="shared" si="2"/>
        <v>0</v>
      </c>
      <c r="T5" s="917" t="s">
        <v>61</v>
      </c>
    </row>
    <row r="6" spans="1:20" s="210" customFormat="1" ht="9" customHeight="1">
      <c r="A6" s="917" t="s">
        <v>62</v>
      </c>
      <c r="B6" s="217">
        <v>0.4429678848283499</v>
      </c>
      <c r="C6" s="217">
        <v>12.943871706758307</v>
      </c>
      <c r="D6" s="217">
        <v>0</v>
      </c>
      <c r="E6" s="217">
        <v>0</v>
      </c>
      <c r="F6" s="218">
        <v>0</v>
      </c>
      <c r="G6" s="218">
        <v>0</v>
      </c>
      <c r="H6" s="218">
        <v>0</v>
      </c>
      <c r="I6" s="218">
        <v>0</v>
      </c>
      <c r="J6" s="218">
        <v>0</v>
      </c>
      <c r="K6" s="914">
        <v>0</v>
      </c>
      <c r="L6" s="918">
        <f t="shared" si="0"/>
        <v>1</v>
      </c>
      <c r="M6" s="952">
        <v>715</v>
      </c>
      <c r="N6" s="919">
        <v>571</v>
      </c>
      <c r="O6" s="920">
        <v>0</v>
      </c>
      <c r="P6" s="921">
        <v>0</v>
      </c>
      <c r="Q6" s="957">
        <f t="shared" si="3"/>
        <v>0</v>
      </c>
      <c r="R6" s="957">
        <f t="shared" si="1"/>
        <v>0</v>
      </c>
      <c r="S6" s="958">
        <f t="shared" si="2"/>
        <v>0</v>
      </c>
      <c r="T6" s="917" t="s">
        <v>62</v>
      </c>
    </row>
    <row r="7" spans="1:20" s="210" customFormat="1" ht="9" customHeight="1">
      <c r="A7" s="917" t="s">
        <v>63</v>
      </c>
      <c r="B7" s="217" t="s">
        <v>167</v>
      </c>
      <c r="C7" s="217" t="s">
        <v>167</v>
      </c>
      <c r="D7" s="217" t="s">
        <v>167</v>
      </c>
      <c r="E7" s="217">
        <v>0</v>
      </c>
      <c r="F7" s="218">
        <v>0</v>
      </c>
      <c r="G7" s="218">
        <v>0</v>
      </c>
      <c r="H7" s="218">
        <v>0</v>
      </c>
      <c r="I7" s="218">
        <v>0</v>
      </c>
      <c r="J7" s="218">
        <v>0</v>
      </c>
      <c r="K7" s="914">
        <v>0</v>
      </c>
      <c r="L7" s="918">
        <f t="shared" si="0"/>
        <v>1</v>
      </c>
      <c r="M7" s="952">
        <v>6</v>
      </c>
      <c r="N7" s="919">
        <v>6</v>
      </c>
      <c r="O7" s="920">
        <v>0</v>
      </c>
      <c r="P7" s="921">
        <v>0</v>
      </c>
      <c r="Q7" s="957">
        <f t="shared" si="3"/>
        <v>0</v>
      </c>
      <c r="R7" s="957">
        <f t="shared" si="1"/>
        <v>0</v>
      </c>
      <c r="S7" s="958">
        <f t="shared" si="2"/>
        <v>0</v>
      </c>
      <c r="T7" s="917" t="s">
        <v>63</v>
      </c>
    </row>
    <row r="8" spans="1:20" s="210" customFormat="1" ht="9" customHeight="1">
      <c r="A8" s="917" t="s">
        <v>66</v>
      </c>
      <c r="B8" s="217">
        <v>6.3099041533546325</v>
      </c>
      <c r="C8" s="217">
        <v>5.724381625441696</v>
      </c>
      <c r="D8" s="217">
        <v>0.528052805280528</v>
      </c>
      <c r="E8" s="217">
        <v>0.528052805280528</v>
      </c>
      <c r="F8" s="218">
        <v>0</v>
      </c>
      <c r="G8" s="218">
        <v>0</v>
      </c>
      <c r="H8" s="218">
        <v>0.20174848688634836</v>
      </c>
      <c r="I8" s="218">
        <v>0.2050580997949419</v>
      </c>
      <c r="J8" s="218">
        <v>0</v>
      </c>
      <c r="K8" s="914">
        <v>0</v>
      </c>
      <c r="L8" s="918">
        <f t="shared" si="0"/>
        <v>1</v>
      </c>
      <c r="M8" s="952">
        <v>1359</v>
      </c>
      <c r="N8" s="919">
        <v>1357</v>
      </c>
      <c r="O8" s="920">
        <v>0</v>
      </c>
      <c r="P8" s="921">
        <v>0</v>
      </c>
      <c r="Q8" s="957">
        <f t="shared" si="3"/>
        <v>0</v>
      </c>
      <c r="R8" s="957">
        <f t="shared" si="1"/>
        <v>0</v>
      </c>
      <c r="S8" s="958">
        <f t="shared" si="2"/>
        <v>0</v>
      </c>
      <c r="T8" s="917" t="s">
        <v>66</v>
      </c>
    </row>
    <row r="9" spans="1:20" s="210" customFormat="1" ht="9" customHeight="1">
      <c r="A9" s="917" t="s">
        <v>67</v>
      </c>
      <c r="B9" s="217">
        <v>1.0613207547169812</v>
      </c>
      <c r="C9" s="217">
        <v>0</v>
      </c>
      <c r="D9" s="217">
        <v>0</v>
      </c>
      <c r="E9" s="217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914">
        <v>0</v>
      </c>
      <c r="L9" s="918">
        <f t="shared" si="0"/>
        <v>1</v>
      </c>
      <c r="M9" s="952">
        <v>853</v>
      </c>
      <c r="N9" s="919">
        <v>707</v>
      </c>
      <c r="O9" s="920">
        <v>0</v>
      </c>
      <c r="P9" s="921">
        <v>0</v>
      </c>
      <c r="Q9" s="957">
        <f t="shared" si="3"/>
        <v>0</v>
      </c>
      <c r="R9" s="957">
        <f t="shared" si="1"/>
        <v>0</v>
      </c>
      <c r="S9" s="958">
        <f t="shared" si="2"/>
        <v>0</v>
      </c>
      <c r="T9" s="917" t="s">
        <v>67</v>
      </c>
    </row>
    <row r="10" spans="1:20" s="210" customFormat="1" ht="9" customHeight="1">
      <c r="A10" s="917" t="s">
        <v>68</v>
      </c>
      <c r="B10" s="217">
        <v>25.535168195718654</v>
      </c>
      <c r="C10" s="217">
        <v>7.443820224719102</v>
      </c>
      <c r="D10" s="217">
        <v>0.1440922190201729</v>
      </c>
      <c r="E10" s="217">
        <v>0</v>
      </c>
      <c r="F10" s="218">
        <v>0.7183908045977011</v>
      </c>
      <c r="G10" s="218">
        <v>0.14492753623188406</v>
      </c>
      <c r="H10" s="218">
        <v>0</v>
      </c>
      <c r="I10" s="218">
        <v>0</v>
      </c>
      <c r="J10" s="218">
        <v>0</v>
      </c>
      <c r="K10" s="914">
        <v>0</v>
      </c>
      <c r="L10" s="918">
        <f t="shared" si="0"/>
        <v>1</v>
      </c>
      <c r="M10" s="952">
        <v>645</v>
      </c>
      <c r="N10" s="919">
        <v>646</v>
      </c>
      <c r="O10" s="920">
        <v>0</v>
      </c>
      <c r="P10" s="921">
        <v>0</v>
      </c>
      <c r="Q10" s="957">
        <f t="shared" si="3"/>
        <v>0</v>
      </c>
      <c r="R10" s="957">
        <f t="shared" si="1"/>
        <v>0</v>
      </c>
      <c r="S10" s="958">
        <f t="shared" si="2"/>
        <v>0</v>
      </c>
      <c r="T10" s="917" t="s">
        <v>68</v>
      </c>
    </row>
    <row r="11" spans="1:20" s="210" customFormat="1" ht="9" customHeight="1">
      <c r="A11" s="917" t="s">
        <v>69</v>
      </c>
      <c r="B11" s="217">
        <v>3.454231433506045</v>
      </c>
      <c r="C11" s="217">
        <v>0.5181347150259068</v>
      </c>
      <c r="D11" s="217">
        <v>0</v>
      </c>
      <c r="E11" s="217">
        <v>0</v>
      </c>
      <c r="F11" s="218">
        <v>0</v>
      </c>
      <c r="G11" s="218">
        <v>0</v>
      </c>
      <c r="H11" s="218">
        <v>0</v>
      </c>
      <c r="I11" s="218">
        <v>0</v>
      </c>
      <c r="J11" s="218">
        <v>0</v>
      </c>
      <c r="K11" s="914">
        <v>0</v>
      </c>
      <c r="L11" s="918">
        <f t="shared" si="0"/>
        <v>1</v>
      </c>
      <c r="M11" s="952">
        <v>554</v>
      </c>
      <c r="N11" s="919">
        <v>551</v>
      </c>
      <c r="O11" s="920">
        <v>0</v>
      </c>
      <c r="P11" s="921">
        <v>0</v>
      </c>
      <c r="Q11" s="957">
        <f t="shared" si="3"/>
        <v>0</v>
      </c>
      <c r="R11" s="957">
        <f t="shared" si="1"/>
        <v>0</v>
      </c>
      <c r="S11" s="958">
        <f t="shared" si="2"/>
        <v>0</v>
      </c>
      <c r="T11" s="917" t="s">
        <v>69</v>
      </c>
    </row>
    <row r="12" spans="1:20" s="210" customFormat="1" ht="9" customHeight="1">
      <c r="A12" s="917" t="s">
        <v>71</v>
      </c>
      <c r="B12" s="217">
        <v>0</v>
      </c>
      <c r="C12" s="217">
        <v>1.1764705882352942</v>
      </c>
      <c r="D12" s="217">
        <v>0.6172839506172839</v>
      </c>
      <c r="E12" s="217">
        <v>0</v>
      </c>
      <c r="F12" s="218">
        <v>0.6172839506172839</v>
      </c>
      <c r="G12" s="218">
        <v>0</v>
      </c>
      <c r="H12" s="218">
        <v>0</v>
      </c>
      <c r="I12" s="218">
        <v>0</v>
      </c>
      <c r="J12" s="218">
        <v>0</v>
      </c>
      <c r="K12" s="914">
        <v>0</v>
      </c>
      <c r="L12" s="918">
        <f t="shared" si="0"/>
        <v>1</v>
      </c>
      <c r="M12" s="951">
        <v>91</v>
      </c>
      <c r="N12" s="919">
        <v>91</v>
      </c>
      <c r="O12" s="920">
        <v>0</v>
      </c>
      <c r="P12" s="921">
        <v>0</v>
      </c>
      <c r="Q12" s="957">
        <f t="shared" si="3"/>
        <v>0</v>
      </c>
      <c r="R12" s="957">
        <f t="shared" si="1"/>
        <v>0</v>
      </c>
      <c r="S12" s="958">
        <f t="shared" si="2"/>
        <v>0</v>
      </c>
      <c r="T12" s="917" t="s">
        <v>71</v>
      </c>
    </row>
    <row r="13" spans="1:20" s="210" customFormat="1" ht="9" customHeight="1">
      <c r="A13" s="917" t="s">
        <v>72</v>
      </c>
      <c r="B13" s="217">
        <v>24.60732984293194</v>
      </c>
      <c r="C13" s="217">
        <v>6.508875739644971</v>
      </c>
      <c r="D13" s="217">
        <v>0</v>
      </c>
      <c r="E13" s="217">
        <v>0.44052863436123346</v>
      </c>
      <c r="F13" s="218">
        <v>0.44052863436123346</v>
      </c>
      <c r="G13" s="218">
        <v>0.5494505494505495</v>
      </c>
      <c r="H13" s="218">
        <v>2.73224043715847</v>
      </c>
      <c r="I13" s="218">
        <v>0.5494505494505495</v>
      </c>
      <c r="J13" s="218">
        <v>0.5494505494505495</v>
      </c>
      <c r="K13" s="914">
        <v>0</v>
      </c>
      <c r="L13" s="918">
        <f t="shared" si="0"/>
        <v>1</v>
      </c>
      <c r="M13" s="952">
        <v>182</v>
      </c>
      <c r="N13" s="919">
        <v>182</v>
      </c>
      <c r="O13" s="920">
        <v>1</v>
      </c>
      <c r="P13" s="921">
        <v>0</v>
      </c>
      <c r="Q13" s="957">
        <f t="shared" si="3"/>
        <v>-0.5494505494505495</v>
      </c>
      <c r="R13" s="957">
        <f t="shared" si="1"/>
        <v>0.27802380041186014</v>
      </c>
      <c r="S13" s="958">
        <f t="shared" si="2"/>
        <v>0</v>
      </c>
      <c r="T13" s="917" t="s">
        <v>72</v>
      </c>
    </row>
    <row r="14" spans="1:20" s="210" customFormat="1" ht="9" customHeight="1">
      <c r="A14" s="917" t="s">
        <v>73</v>
      </c>
      <c r="B14" s="217">
        <v>3.6363636363636362</v>
      </c>
      <c r="C14" s="217">
        <v>1.9169329073482428</v>
      </c>
      <c r="D14" s="217">
        <v>0.3194888178913738</v>
      </c>
      <c r="E14" s="217">
        <v>0</v>
      </c>
      <c r="F14" s="218">
        <v>0</v>
      </c>
      <c r="G14" s="218">
        <v>0</v>
      </c>
      <c r="H14" s="218">
        <v>0.3194888178913738</v>
      </c>
      <c r="I14" s="218">
        <v>0</v>
      </c>
      <c r="J14" s="218">
        <v>0.33444816053511706</v>
      </c>
      <c r="K14" s="914">
        <v>0</v>
      </c>
      <c r="L14" s="918">
        <f t="shared" si="0"/>
        <v>1</v>
      </c>
      <c r="M14" s="951">
        <v>299</v>
      </c>
      <c r="N14" s="919">
        <v>299</v>
      </c>
      <c r="O14" s="920">
        <v>1</v>
      </c>
      <c r="P14" s="921">
        <v>0</v>
      </c>
      <c r="Q14" s="957">
        <f t="shared" si="3"/>
        <v>-0.33444816053511706</v>
      </c>
      <c r="R14" s="957">
        <f t="shared" si="1"/>
        <v>0.16923187851156704</v>
      </c>
      <c r="S14" s="958">
        <f t="shared" si="2"/>
        <v>0</v>
      </c>
      <c r="T14" s="917" t="s">
        <v>73</v>
      </c>
    </row>
    <row r="15" spans="1:20" s="210" customFormat="1" ht="9" customHeight="1">
      <c r="A15" s="917" t="s">
        <v>76</v>
      </c>
      <c r="B15" s="217">
        <v>28.519417475728154</v>
      </c>
      <c r="C15" s="217">
        <v>26.2782401902497</v>
      </c>
      <c r="D15" s="217">
        <v>1.1166253101736971</v>
      </c>
      <c r="E15" s="217">
        <v>1.2391573729863692</v>
      </c>
      <c r="F15" s="217">
        <v>0.37220843672456577</v>
      </c>
      <c r="G15" s="217">
        <v>2.247191011235955</v>
      </c>
      <c r="H15" s="217">
        <v>3.4912718204488775</v>
      </c>
      <c r="I15" s="217">
        <v>0.6257822277847309</v>
      </c>
      <c r="J15" s="217">
        <v>0</v>
      </c>
      <c r="K15" s="914">
        <v>0</v>
      </c>
      <c r="L15" s="918">
        <f t="shared" si="0"/>
        <v>1</v>
      </c>
      <c r="M15" s="952">
        <v>799</v>
      </c>
      <c r="N15" s="919">
        <v>721</v>
      </c>
      <c r="O15" s="920">
        <v>0</v>
      </c>
      <c r="P15" s="921">
        <v>0</v>
      </c>
      <c r="Q15" s="957">
        <f t="shared" si="3"/>
        <v>0</v>
      </c>
      <c r="R15" s="957">
        <f t="shared" si="1"/>
        <v>0</v>
      </c>
      <c r="S15" s="958">
        <f t="shared" si="2"/>
        <v>0</v>
      </c>
      <c r="T15" s="917" t="s">
        <v>76</v>
      </c>
    </row>
    <row r="16" spans="1:20" s="210" customFormat="1" ht="9" customHeight="1">
      <c r="A16" s="917" t="s">
        <v>80</v>
      </c>
      <c r="B16" s="217">
        <v>0</v>
      </c>
      <c r="C16" s="217">
        <v>35.094339622641506</v>
      </c>
      <c r="D16" s="217">
        <v>0</v>
      </c>
      <c r="E16" s="217">
        <v>0</v>
      </c>
      <c r="F16" s="218">
        <v>0</v>
      </c>
      <c r="G16" s="218">
        <v>0</v>
      </c>
      <c r="H16" s="218">
        <v>0</v>
      </c>
      <c r="I16" s="218">
        <v>0</v>
      </c>
      <c r="J16" s="218">
        <v>0</v>
      </c>
      <c r="K16" s="914">
        <v>0</v>
      </c>
      <c r="L16" s="918">
        <f t="shared" si="0"/>
        <v>1</v>
      </c>
      <c r="M16" s="951">
        <v>519</v>
      </c>
      <c r="N16" s="919">
        <v>519</v>
      </c>
      <c r="O16" s="920">
        <v>0</v>
      </c>
      <c r="P16" s="921">
        <v>0</v>
      </c>
      <c r="Q16" s="957">
        <f t="shared" si="3"/>
        <v>0</v>
      </c>
      <c r="R16" s="957">
        <f aca="true" t="shared" si="4" ref="R16:R52">J16/J$55</f>
        <v>0</v>
      </c>
      <c r="S16" s="958">
        <v>0</v>
      </c>
      <c r="T16" s="917" t="s">
        <v>80</v>
      </c>
    </row>
    <row r="17" spans="1:20" s="210" customFormat="1" ht="9" customHeight="1">
      <c r="A17" s="917" t="s">
        <v>81</v>
      </c>
      <c r="B17" s="217">
        <v>0</v>
      </c>
      <c r="C17" s="217">
        <v>9.684684684684685</v>
      </c>
      <c r="D17" s="217">
        <v>7.551487414187644</v>
      </c>
      <c r="E17" s="217">
        <v>2.288329519450801</v>
      </c>
      <c r="F17" s="218">
        <v>0</v>
      </c>
      <c r="G17" s="218">
        <v>1.3986013986013985</v>
      </c>
      <c r="H17" s="218">
        <v>1.6587677725118484</v>
      </c>
      <c r="I17" s="218">
        <v>2.1226415094339623</v>
      </c>
      <c r="J17" s="218">
        <v>0</v>
      </c>
      <c r="K17" s="914">
        <v>0</v>
      </c>
      <c r="L17" s="918">
        <f t="shared" si="0"/>
        <v>1</v>
      </c>
      <c r="M17" s="952">
        <v>420</v>
      </c>
      <c r="N17" s="919">
        <v>420</v>
      </c>
      <c r="O17" s="920">
        <v>0</v>
      </c>
      <c r="P17" s="921">
        <v>0</v>
      </c>
      <c r="Q17" s="957">
        <f t="shared" si="3"/>
        <v>0</v>
      </c>
      <c r="R17" s="957">
        <f t="shared" si="4"/>
        <v>0</v>
      </c>
      <c r="S17" s="958">
        <f aca="true" t="shared" si="5" ref="S17:S52">K17/K$55</f>
        <v>0</v>
      </c>
      <c r="T17" s="917" t="s">
        <v>81</v>
      </c>
    </row>
    <row r="18" spans="1:20" s="210" customFormat="1" ht="9" customHeight="1">
      <c r="A18" s="917" t="s">
        <v>84</v>
      </c>
      <c r="B18" s="217">
        <v>29.353778751369113</v>
      </c>
      <c r="C18" s="217">
        <v>0.22075055187637968</v>
      </c>
      <c r="D18" s="217">
        <v>3.135498320268757</v>
      </c>
      <c r="E18" s="217">
        <v>0.11210762331838565</v>
      </c>
      <c r="F18" s="218">
        <v>0</v>
      </c>
      <c r="G18" s="218">
        <v>0</v>
      </c>
      <c r="H18" s="218">
        <v>0</v>
      </c>
      <c r="I18" s="218">
        <v>0</v>
      </c>
      <c r="J18" s="218">
        <v>0</v>
      </c>
      <c r="K18" s="914">
        <v>0</v>
      </c>
      <c r="L18" s="918">
        <f t="shared" si="0"/>
        <v>1</v>
      </c>
      <c r="M18" s="952">
        <v>845</v>
      </c>
      <c r="N18" s="919">
        <v>846</v>
      </c>
      <c r="O18" s="920">
        <v>0</v>
      </c>
      <c r="P18" s="921">
        <v>0</v>
      </c>
      <c r="Q18" s="957">
        <f t="shared" si="3"/>
        <v>0</v>
      </c>
      <c r="R18" s="957">
        <f t="shared" si="4"/>
        <v>0</v>
      </c>
      <c r="S18" s="958">
        <f t="shared" si="5"/>
        <v>0</v>
      </c>
      <c r="T18" s="917" t="s">
        <v>84</v>
      </c>
    </row>
    <row r="19" spans="1:20" s="210" customFormat="1" ht="9" customHeight="1">
      <c r="A19" s="917" t="s">
        <v>85</v>
      </c>
      <c r="B19" s="217">
        <v>1.5904572564612325</v>
      </c>
      <c r="C19" s="217">
        <v>14.02805611222445</v>
      </c>
      <c r="D19" s="217">
        <v>1.8789144050104383</v>
      </c>
      <c r="E19" s="217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914">
        <v>0</v>
      </c>
      <c r="L19" s="918">
        <f t="shared" si="0"/>
        <v>1</v>
      </c>
      <c r="M19" s="951">
        <v>450</v>
      </c>
      <c r="N19" s="919">
        <v>451</v>
      </c>
      <c r="O19" s="920">
        <v>0</v>
      </c>
      <c r="P19" s="921">
        <v>0</v>
      </c>
      <c r="Q19" s="957">
        <f t="shared" si="3"/>
        <v>0</v>
      </c>
      <c r="R19" s="957">
        <f t="shared" si="4"/>
        <v>0</v>
      </c>
      <c r="S19" s="958">
        <f t="shared" si="5"/>
        <v>0</v>
      </c>
      <c r="T19" s="917" t="s">
        <v>85</v>
      </c>
    </row>
    <row r="20" spans="1:20" s="210" customFormat="1" ht="9" customHeight="1">
      <c r="A20" s="917" t="s">
        <v>89</v>
      </c>
      <c r="B20" s="217">
        <v>0</v>
      </c>
      <c r="C20" s="217">
        <v>7.394957983193278</v>
      </c>
      <c r="D20" s="217">
        <v>0</v>
      </c>
      <c r="E20" s="217">
        <v>0</v>
      </c>
      <c r="F20" s="218">
        <v>0.1718213058419244</v>
      </c>
      <c r="G20" s="218">
        <v>0.1718213058419244</v>
      </c>
      <c r="H20" s="218">
        <v>0</v>
      </c>
      <c r="I20" s="218">
        <v>0</v>
      </c>
      <c r="J20" s="218">
        <v>0</v>
      </c>
      <c r="K20" s="914">
        <v>0</v>
      </c>
      <c r="L20" s="918">
        <f t="shared" si="0"/>
        <v>1</v>
      </c>
      <c r="M20" s="951">
        <v>554</v>
      </c>
      <c r="N20" s="919">
        <v>554</v>
      </c>
      <c r="O20" s="920">
        <v>0</v>
      </c>
      <c r="P20" s="921">
        <v>0</v>
      </c>
      <c r="Q20" s="957">
        <f t="shared" si="3"/>
        <v>0</v>
      </c>
      <c r="R20" s="957">
        <f t="shared" si="4"/>
        <v>0</v>
      </c>
      <c r="S20" s="958">
        <f t="shared" si="5"/>
        <v>0</v>
      </c>
      <c r="T20" s="917" t="s">
        <v>89</v>
      </c>
    </row>
    <row r="21" spans="1:20" s="210" customFormat="1" ht="9" customHeight="1">
      <c r="A21" s="917" t="s">
        <v>91</v>
      </c>
      <c r="B21" s="217">
        <v>42.857142857142854</v>
      </c>
      <c r="C21" s="217">
        <v>23.809523809523807</v>
      </c>
      <c r="D21" s="217">
        <v>0</v>
      </c>
      <c r="E21" s="217">
        <v>0</v>
      </c>
      <c r="F21" s="218">
        <v>0</v>
      </c>
      <c r="G21" s="218">
        <v>0</v>
      </c>
      <c r="H21" s="218">
        <v>0</v>
      </c>
      <c r="I21" s="218">
        <v>0</v>
      </c>
      <c r="J21" s="218">
        <v>0</v>
      </c>
      <c r="K21" s="914">
        <v>0</v>
      </c>
      <c r="L21" s="918">
        <f t="shared" si="0"/>
        <v>1</v>
      </c>
      <c r="M21" s="952">
        <v>22</v>
      </c>
      <c r="N21" s="919">
        <v>22</v>
      </c>
      <c r="O21" s="920">
        <v>0</v>
      </c>
      <c r="P21" s="921">
        <v>0</v>
      </c>
      <c r="Q21" s="957">
        <f t="shared" si="3"/>
        <v>0</v>
      </c>
      <c r="R21" s="957">
        <f t="shared" si="4"/>
        <v>0</v>
      </c>
      <c r="S21" s="958">
        <f t="shared" si="5"/>
        <v>0</v>
      </c>
      <c r="T21" s="917" t="s">
        <v>91</v>
      </c>
    </row>
    <row r="22" spans="1:20" s="210" customFormat="1" ht="9" customHeight="1">
      <c r="A22" s="917" t="s">
        <v>93</v>
      </c>
      <c r="B22" s="217">
        <v>0</v>
      </c>
      <c r="C22" s="217">
        <v>0</v>
      </c>
      <c r="D22" s="217">
        <v>2.8616852146263914</v>
      </c>
      <c r="E22" s="217">
        <v>0.3179650238473768</v>
      </c>
      <c r="F22" s="218">
        <v>0.47770700636942676</v>
      </c>
      <c r="G22" s="218">
        <v>0</v>
      </c>
      <c r="H22" s="218">
        <v>0.16420361247947454</v>
      </c>
      <c r="I22" s="218">
        <v>0</v>
      </c>
      <c r="J22" s="218">
        <v>0</v>
      </c>
      <c r="K22" s="914">
        <v>0</v>
      </c>
      <c r="L22" s="918">
        <f t="shared" si="0"/>
        <v>1</v>
      </c>
      <c r="M22" s="952">
        <v>610</v>
      </c>
      <c r="N22" s="919">
        <v>602</v>
      </c>
      <c r="O22" s="920">
        <v>0</v>
      </c>
      <c r="P22" s="921">
        <v>0</v>
      </c>
      <c r="Q22" s="957">
        <f t="shared" si="3"/>
        <v>0</v>
      </c>
      <c r="R22" s="957">
        <f t="shared" si="4"/>
        <v>0</v>
      </c>
      <c r="S22" s="958">
        <f t="shared" si="5"/>
        <v>0</v>
      </c>
      <c r="T22" s="917" t="s">
        <v>93</v>
      </c>
    </row>
    <row r="23" spans="1:20" s="210" customFormat="1" ht="9" customHeight="1">
      <c r="A23" s="917" t="s">
        <v>97</v>
      </c>
      <c r="B23" s="217">
        <v>5.137844611528822</v>
      </c>
      <c r="C23" s="217">
        <v>9.137709137709138</v>
      </c>
      <c r="D23" s="217">
        <v>0</v>
      </c>
      <c r="E23" s="217">
        <v>0</v>
      </c>
      <c r="F23" s="218">
        <v>0</v>
      </c>
      <c r="G23" s="218">
        <v>0</v>
      </c>
      <c r="H23" s="218">
        <v>0</v>
      </c>
      <c r="I23" s="218">
        <v>0</v>
      </c>
      <c r="J23" s="218">
        <v>0</v>
      </c>
      <c r="K23" s="914">
        <v>0</v>
      </c>
      <c r="L23" s="918">
        <f t="shared" si="0"/>
        <v>1</v>
      </c>
      <c r="M23" s="952">
        <v>666</v>
      </c>
      <c r="N23" s="919">
        <v>666</v>
      </c>
      <c r="O23" s="920">
        <v>0</v>
      </c>
      <c r="P23" s="921">
        <v>0</v>
      </c>
      <c r="Q23" s="957">
        <f t="shared" si="3"/>
        <v>0</v>
      </c>
      <c r="R23" s="957">
        <f t="shared" si="4"/>
        <v>0</v>
      </c>
      <c r="S23" s="958">
        <f t="shared" si="5"/>
        <v>0</v>
      </c>
      <c r="T23" s="917" t="s">
        <v>97</v>
      </c>
    </row>
    <row r="24" spans="1:20" s="210" customFormat="1" ht="9" customHeight="1">
      <c r="A24" s="917" t="s">
        <v>92</v>
      </c>
      <c r="B24" s="217">
        <v>1.634472511144131</v>
      </c>
      <c r="C24" s="217">
        <v>7.13224368499257</v>
      </c>
      <c r="D24" s="217">
        <v>0</v>
      </c>
      <c r="E24" s="217">
        <v>0</v>
      </c>
      <c r="F24" s="218">
        <v>4.9853372434017595</v>
      </c>
      <c r="G24" s="218">
        <v>0.14619883040935672</v>
      </c>
      <c r="H24" s="218">
        <v>0</v>
      </c>
      <c r="I24" s="218">
        <v>0</v>
      </c>
      <c r="J24" s="218">
        <v>2.2375215146299485</v>
      </c>
      <c r="K24" s="914">
        <v>0.1724137931034483</v>
      </c>
      <c r="L24" s="918">
        <f t="shared" si="0"/>
        <v>21</v>
      </c>
      <c r="M24" s="952">
        <v>581</v>
      </c>
      <c r="N24" s="919">
        <v>580</v>
      </c>
      <c r="O24" s="920">
        <v>13</v>
      </c>
      <c r="P24" s="921">
        <v>1</v>
      </c>
      <c r="Q24" s="957">
        <f t="shared" si="3"/>
        <v>-2.0651077215265</v>
      </c>
      <c r="R24" s="957">
        <f t="shared" si="4"/>
        <v>1.13219330770131</v>
      </c>
      <c r="S24" s="958">
        <f t="shared" si="5"/>
        <v>0.0892984542211653</v>
      </c>
      <c r="T24" s="917" t="s">
        <v>92</v>
      </c>
    </row>
    <row r="25" spans="1:20" s="210" customFormat="1" ht="9" customHeight="1">
      <c r="A25" s="917" t="s">
        <v>94</v>
      </c>
      <c r="B25" s="217">
        <v>1.7879948914431671</v>
      </c>
      <c r="C25" s="217">
        <v>7.307692307692308</v>
      </c>
      <c r="D25" s="217">
        <v>0</v>
      </c>
      <c r="E25" s="217">
        <v>0</v>
      </c>
      <c r="F25" s="218">
        <v>0.1360544217687075</v>
      </c>
      <c r="G25" s="218">
        <v>0.1466275659824047</v>
      </c>
      <c r="H25" s="218">
        <v>0.1440922190201729</v>
      </c>
      <c r="I25" s="218">
        <v>0</v>
      </c>
      <c r="J25" s="218">
        <v>0</v>
      </c>
      <c r="K25" s="914">
        <v>0.29027576197387517</v>
      </c>
      <c r="L25" s="918">
        <f t="shared" si="0"/>
        <v>22</v>
      </c>
      <c r="M25" s="951">
        <v>688</v>
      </c>
      <c r="N25" s="919">
        <v>689</v>
      </c>
      <c r="O25" s="920">
        <v>0</v>
      </c>
      <c r="P25" s="921">
        <v>2</v>
      </c>
      <c r="Q25" s="957">
        <f t="shared" si="3"/>
        <v>0.29027576197387517</v>
      </c>
      <c r="R25" s="957">
        <f t="shared" si="4"/>
        <v>0</v>
      </c>
      <c r="S25" s="958">
        <f t="shared" si="5"/>
        <v>0.1503428256844002</v>
      </c>
      <c r="T25" s="917" t="s">
        <v>94</v>
      </c>
    </row>
    <row r="26" spans="1:20" s="210" customFormat="1" ht="9" customHeight="1">
      <c r="A26" s="917" t="s">
        <v>56</v>
      </c>
      <c r="B26" s="217">
        <v>3.525954946131244</v>
      </c>
      <c r="C26" s="217">
        <v>12.512030798845045</v>
      </c>
      <c r="D26" s="217">
        <v>0.10030090270812438</v>
      </c>
      <c r="E26" s="217">
        <v>0</v>
      </c>
      <c r="F26" s="218">
        <v>0</v>
      </c>
      <c r="G26" s="218">
        <v>0</v>
      </c>
      <c r="H26" s="218">
        <v>0</v>
      </c>
      <c r="I26" s="218">
        <v>0</v>
      </c>
      <c r="J26" s="218">
        <v>0</v>
      </c>
      <c r="K26" s="914">
        <v>0.3058103975535168</v>
      </c>
      <c r="L26" s="918">
        <f t="shared" si="0"/>
        <v>23</v>
      </c>
      <c r="M26" s="951">
        <v>981</v>
      </c>
      <c r="N26" s="919">
        <v>981</v>
      </c>
      <c r="O26" s="920">
        <v>0</v>
      </c>
      <c r="P26" s="921">
        <v>3</v>
      </c>
      <c r="Q26" s="957">
        <f t="shared" si="3"/>
        <v>0.3058103975535168</v>
      </c>
      <c r="R26" s="957">
        <f t="shared" si="4"/>
        <v>0</v>
      </c>
      <c r="S26" s="958">
        <f t="shared" si="5"/>
        <v>0.15838869556047663</v>
      </c>
      <c r="T26" s="917" t="s">
        <v>56</v>
      </c>
    </row>
    <row r="27" spans="1:20" s="210" customFormat="1" ht="9" customHeight="1">
      <c r="A27" s="917" t="s">
        <v>78</v>
      </c>
      <c r="B27" s="217">
        <v>10.626702997275205</v>
      </c>
      <c r="C27" s="217">
        <v>13.81118881118881</v>
      </c>
      <c r="D27" s="217">
        <v>1.0582010582010581</v>
      </c>
      <c r="E27" s="217">
        <v>1.4096916299559472</v>
      </c>
      <c r="F27" s="218">
        <v>1.4096916299559472</v>
      </c>
      <c r="G27" s="218">
        <v>0.6194690265486725</v>
      </c>
      <c r="H27" s="218">
        <v>0.7971656333038087</v>
      </c>
      <c r="I27" s="218">
        <v>0.5314437555358724</v>
      </c>
      <c r="J27" s="218">
        <v>0.6194690265486725</v>
      </c>
      <c r="K27" s="914">
        <v>0.35398230088495575</v>
      </c>
      <c r="L27" s="918">
        <f t="shared" si="0"/>
        <v>24</v>
      </c>
      <c r="M27" s="952">
        <v>1130</v>
      </c>
      <c r="N27" s="919">
        <v>1130</v>
      </c>
      <c r="O27" s="920">
        <v>7</v>
      </c>
      <c r="P27" s="921">
        <v>4</v>
      </c>
      <c r="Q27" s="957">
        <f t="shared" si="3"/>
        <v>-0.2654867256637168</v>
      </c>
      <c r="R27" s="957">
        <f t="shared" si="4"/>
        <v>0.3134533820572653</v>
      </c>
      <c r="S27" s="958">
        <f t="shared" si="5"/>
        <v>0.18333841928593225</v>
      </c>
      <c r="T27" s="917" t="s">
        <v>78</v>
      </c>
    </row>
    <row r="28" spans="1:20" s="210" customFormat="1" ht="9" customHeight="1">
      <c r="A28" s="917" t="s">
        <v>95</v>
      </c>
      <c r="B28" s="217">
        <v>3.247038174637999</v>
      </c>
      <c r="C28" s="217">
        <v>1.0955302366345312</v>
      </c>
      <c r="D28" s="217">
        <v>0.41417395306028537</v>
      </c>
      <c r="E28" s="217">
        <v>0.3615002259376412</v>
      </c>
      <c r="F28" s="218">
        <v>0.3186162949476559</v>
      </c>
      <c r="G28" s="218">
        <v>0.04562043795620438</v>
      </c>
      <c r="H28" s="218">
        <v>0.04562043795620438</v>
      </c>
      <c r="I28" s="218">
        <v>0.09128251939753537</v>
      </c>
      <c r="J28" s="218">
        <v>0</v>
      </c>
      <c r="K28" s="914">
        <v>0.430416068866571</v>
      </c>
      <c r="L28" s="918">
        <f t="shared" si="0"/>
        <v>25</v>
      </c>
      <c r="M28" s="952">
        <v>2179</v>
      </c>
      <c r="N28" s="919">
        <v>2091</v>
      </c>
      <c r="O28" s="920">
        <v>0</v>
      </c>
      <c r="P28" s="921">
        <v>9</v>
      </c>
      <c r="Q28" s="957">
        <f t="shared" si="3"/>
        <v>0.430416068866571</v>
      </c>
      <c r="R28" s="957">
        <f t="shared" si="4"/>
        <v>0</v>
      </c>
      <c r="S28" s="958">
        <f t="shared" si="5"/>
        <v>0.22292583980606542</v>
      </c>
      <c r="T28" s="917" t="s">
        <v>95</v>
      </c>
    </row>
    <row r="29" spans="1:20" s="210" customFormat="1" ht="9" customHeight="1">
      <c r="A29" s="917" t="s">
        <v>90</v>
      </c>
      <c r="B29" s="217">
        <v>10.427350427350428</v>
      </c>
      <c r="C29" s="217">
        <v>5.660377358490567</v>
      </c>
      <c r="D29" s="217">
        <v>1.2489592006661114</v>
      </c>
      <c r="E29" s="217">
        <v>1.744186046511628</v>
      </c>
      <c r="F29" s="218">
        <v>1.7412935323383085</v>
      </c>
      <c r="G29" s="218">
        <v>1.6289592760180995</v>
      </c>
      <c r="H29" s="218">
        <v>2.0465116279069764</v>
      </c>
      <c r="I29" s="218">
        <v>1.4031805425631432</v>
      </c>
      <c r="J29" s="218">
        <v>0.8411214953271028</v>
      </c>
      <c r="K29" s="914">
        <v>0.46728971962616817</v>
      </c>
      <c r="L29" s="918">
        <f t="shared" si="0"/>
        <v>26</v>
      </c>
      <c r="M29" s="951">
        <v>1070</v>
      </c>
      <c r="N29" s="919">
        <v>1070</v>
      </c>
      <c r="O29" s="920">
        <v>9</v>
      </c>
      <c r="P29" s="921">
        <v>5</v>
      </c>
      <c r="Q29" s="957">
        <f t="shared" si="3"/>
        <v>-0.3738317757009346</v>
      </c>
      <c r="R29" s="957">
        <f t="shared" si="4"/>
        <v>0.4256102664248849</v>
      </c>
      <c r="S29" s="958">
        <f t="shared" si="5"/>
        <v>0.24202384788913953</v>
      </c>
      <c r="T29" s="917" t="s">
        <v>90</v>
      </c>
    </row>
    <row r="30" spans="1:20" s="210" customFormat="1" ht="9" customHeight="1">
      <c r="A30" s="917" t="s">
        <v>87</v>
      </c>
      <c r="B30" s="217">
        <v>3.6405005688282137</v>
      </c>
      <c r="C30" s="217">
        <v>2.715466351829988</v>
      </c>
      <c r="D30" s="217">
        <v>0</v>
      </c>
      <c r="E30" s="217">
        <v>0.24125452352231605</v>
      </c>
      <c r="F30" s="218">
        <v>0.24125452352231605</v>
      </c>
      <c r="G30" s="218">
        <v>0</v>
      </c>
      <c r="H30" s="218">
        <v>0.2762430939226519</v>
      </c>
      <c r="I30" s="218">
        <v>0</v>
      </c>
      <c r="J30" s="218">
        <v>0</v>
      </c>
      <c r="K30" s="914">
        <v>0.5524861878453038</v>
      </c>
      <c r="L30" s="918">
        <f t="shared" si="0"/>
        <v>27</v>
      </c>
      <c r="M30" s="952">
        <v>723</v>
      </c>
      <c r="N30" s="919">
        <v>724</v>
      </c>
      <c r="O30" s="920">
        <v>0</v>
      </c>
      <c r="P30" s="921">
        <v>4</v>
      </c>
      <c r="Q30" s="957">
        <f t="shared" si="3"/>
        <v>0.5524861878453038</v>
      </c>
      <c r="R30" s="957">
        <f t="shared" si="4"/>
        <v>0</v>
      </c>
      <c r="S30" s="958">
        <f t="shared" si="5"/>
        <v>0.2861497428081539</v>
      </c>
      <c r="T30" s="917" t="s">
        <v>87</v>
      </c>
    </row>
    <row r="31" spans="1:20" s="210" customFormat="1" ht="9" customHeight="1">
      <c r="A31" s="917" t="s">
        <v>65</v>
      </c>
      <c r="B31" s="217">
        <v>19.662921348314608</v>
      </c>
      <c r="C31" s="217">
        <v>22.830188679245282</v>
      </c>
      <c r="D31" s="217">
        <v>1.520912547528517</v>
      </c>
      <c r="E31" s="217">
        <v>1.520912547528517</v>
      </c>
      <c r="F31" s="218">
        <v>1.520912547528517</v>
      </c>
      <c r="G31" s="218">
        <v>0.38022813688212925</v>
      </c>
      <c r="H31" s="218">
        <v>0.3838771593090211</v>
      </c>
      <c r="I31" s="218">
        <v>0.3838771593090211</v>
      </c>
      <c r="J31" s="218">
        <v>0.3838771593090211</v>
      </c>
      <c r="K31" s="914">
        <v>0.5758157389635317</v>
      </c>
      <c r="L31" s="918">
        <f t="shared" si="0"/>
        <v>28</v>
      </c>
      <c r="M31" s="952">
        <v>521</v>
      </c>
      <c r="N31" s="919">
        <v>521</v>
      </c>
      <c r="O31" s="920">
        <v>2</v>
      </c>
      <c r="P31" s="921">
        <v>3</v>
      </c>
      <c r="Q31" s="957">
        <f t="shared" si="3"/>
        <v>0.19193857965451055</v>
      </c>
      <c r="R31" s="957">
        <f t="shared" si="4"/>
        <v>0.1942431158347737</v>
      </c>
      <c r="S31" s="958">
        <f t="shared" si="5"/>
        <v>0.29823284135283606</v>
      </c>
      <c r="T31" s="917" t="s">
        <v>65</v>
      </c>
    </row>
    <row r="32" spans="1:20" s="210" customFormat="1" ht="9" customHeight="1">
      <c r="A32" s="917" t="s">
        <v>82</v>
      </c>
      <c r="B32" s="217">
        <v>0.6097560975609756</v>
      </c>
      <c r="C32" s="217">
        <v>9.444444444444445</v>
      </c>
      <c r="D32" s="217">
        <v>0</v>
      </c>
      <c r="E32" s="217">
        <v>0</v>
      </c>
      <c r="F32" s="218">
        <v>0</v>
      </c>
      <c r="G32" s="218">
        <v>1.6304347826086956</v>
      </c>
      <c r="H32" s="218">
        <v>1.6304347826086956</v>
      </c>
      <c r="I32" s="218">
        <v>0</v>
      </c>
      <c r="J32" s="922">
        <v>23.333333333333332</v>
      </c>
      <c r="K32" s="914">
        <v>0.6711409395973155</v>
      </c>
      <c r="L32" s="918">
        <f t="shared" si="0"/>
        <v>29</v>
      </c>
      <c r="M32" s="951">
        <v>150</v>
      </c>
      <c r="N32" s="919">
        <v>149</v>
      </c>
      <c r="O32" s="920">
        <v>35</v>
      </c>
      <c r="P32" s="921">
        <v>1</v>
      </c>
      <c r="Q32" s="957">
        <f t="shared" si="3"/>
        <v>-22.662192393736017</v>
      </c>
      <c r="R32" s="957">
        <f t="shared" si="4"/>
        <v>11.806744057490326</v>
      </c>
      <c r="S32" s="958">
        <f t="shared" si="5"/>
        <v>0.34760472112936824</v>
      </c>
      <c r="T32" s="917" t="s">
        <v>82</v>
      </c>
    </row>
    <row r="33" spans="1:20" s="210" customFormat="1" ht="9" customHeight="1">
      <c r="A33" s="917" t="s">
        <v>96</v>
      </c>
      <c r="B33" s="217">
        <v>2.26628895184136</v>
      </c>
      <c r="C33" s="217">
        <v>0</v>
      </c>
      <c r="D33" s="217">
        <v>1.4285714285714286</v>
      </c>
      <c r="E33" s="217">
        <v>4.497354497354498</v>
      </c>
      <c r="F33" s="218">
        <v>7.782101167315175</v>
      </c>
      <c r="G33" s="218">
        <v>3.3810143042912872</v>
      </c>
      <c r="H33" s="218">
        <v>3.6211699164345403</v>
      </c>
      <c r="I33" s="218">
        <v>4.166666666666666</v>
      </c>
      <c r="J33" s="218">
        <v>1.6643550624133148</v>
      </c>
      <c r="K33" s="914">
        <v>0.9681881051175657</v>
      </c>
      <c r="L33" s="918">
        <f t="shared" si="0"/>
        <v>30</v>
      </c>
      <c r="M33" s="952">
        <v>721</v>
      </c>
      <c r="N33" s="919">
        <v>723</v>
      </c>
      <c r="O33" s="920">
        <v>12</v>
      </c>
      <c r="P33" s="921">
        <v>7</v>
      </c>
      <c r="Q33" s="957">
        <f t="shared" si="3"/>
        <v>-0.6961669572957491</v>
      </c>
      <c r="R33" s="957">
        <f t="shared" si="4"/>
        <v>0.8421691818301006</v>
      </c>
      <c r="S33" s="958">
        <f t="shared" si="5"/>
        <v>0.5014546668574427</v>
      </c>
      <c r="T33" s="917" t="s">
        <v>96</v>
      </c>
    </row>
    <row r="34" spans="1:20" s="210" customFormat="1" ht="9" customHeight="1">
      <c r="A34" s="917" t="s">
        <v>77</v>
      </c>
      <c r="B34" s="217">
        <v>16.8141592920354</v>
      </c>
      <c r="C34" s="217">
        <v>0</v>
      </c>
      <c r="D34" s="217">
        <v>4.838709677419355</v>
      </c>
      <c r="E34" s="217">
        <v>3.597122302158273</v>
      </c>
      <c r="F34" s="218">
        <v>6.1041292639138245</v>
      </c>
      <c r="G34" s="218">
        <v>6.652806652806653</v>
      </c>
      <c r="H34" s="218">
        <v>1.0395010395010396</v>
      </c>
      <c r="I34" s="218">
        <v>2.268041237113402</v>
      </c>
      <c r="J34" s="218">
        <v>6.339468302658487</v>
      </c>
      <c r="K34" s="914">
        <v>1.0141987829614605</v>
      </c>
      <c r="L34" s="918">
        <f t="shared" si="0"/>
        <v>31</v>
      </c>
      <c r="M34" s="952">
        <v>489</v>
      </c>
      <c r="N34" s="919">
        <v>493</v>
      </c>
      <c r="O34" s="920">
        <v>31</v>
      </c>
      <c r="P34" s="921">
        <v>5</v>
      </c>
      <c r="Q34" s="957">
        <f t="shared" si="3"/>
        <v>-5.325269519697026</v>
      </c>
      <c r="R34" s="957">
        <f t="shared" si="4"/>
        <v>3.207791987574059</v>
      </c>
      <c r="S34" s="958">
        <f t="shared" si="5"/>
        <v>0.5252850248303841</v>
      </c>
      <c r="T34" s="917" t="s">
        <v>77</v>
      </c>
    </row>
    <row r="35" spans="1:20" s="210" customFormat="1" ht="9" customHeight="1">
      <c r="A35" s="917" t="s">
        <v>88</v>
      </c>
      <c r="B35" s="217">
        <v>15.289256198347106</v>
      </c>
      <c r="C35" s="217">
        <v>5.809128630705394</v>
      </c>
      <c r="D35" s="217">
        <v>3.32409972299169</v>
      </c>
      <c r="E35" s="217">
        <v>0.42075736325385693</v>
      </c>
      <c r="F35" s="218">
        <v>0.554016620498615</v>
      </c>
      <c r="G35" s="218">
        <v>0.5856515373352855</v>
      </c>
      <c r="H35" s="218">
        <v>0.8784773060029283</v>
      </c>
      <c r="I35" s="218">
        <v>1.1695906432748537</v>
      </c>
      <c r="J35" s="218">
        <v>1.0279001468428781</v>
      </c>
      <c r="K35" s="914">
        <v>1.0248901903367496</v>
      </c>
      <c r="L35" s="918">
        <f t="shared" si="0"/>
        <v>32</v>
      </c>
      <c r="M35" s="952">
        <v>681</v>
      </c>
      <c r="N35" s="919">
        <v>683</v>
      </c>
      <c r="O35" s="920">
        <v>7</v>
      </c>
      <c r="P35" s="921">
        <v>7</v>
      </c>
      <c r="Q35" s="957">
        <f t="shared" si="3"/>
        <v>-0.003009956506128564</v>
      </c>
      <c r="R35" s="957">
        <f t="shared" si="4"/>
        <v>0.5201208835898823</v>
      </c>
      <c r="S35" s="958">
        <f t="shared" si="5"/>
        <v>0.5308224365123441</v>
      </c>
      <c r="T35" s="917" t="s">
        <v>88</v>
      </c>
    </row>
    <row r="36" spans="1:20" s="210" customFormat="1" ht="9" customHeight="1">
      <c r="A36" s="917" t="s">
        <v>102</v>
      </c>
      <c r="B36" s="217">
        <v>2.690058479532164</v>
      </c>
      <c r="C36" s="217">
        <v>0</v>
      </c>
      <c r="D36" s="217">
        <v>0</v>
      </c>
      <c r="E36" s="217">
        <v>0</v>
      </c>
      <c r="F36" s="218">
        <v>0.2418379685610641</v>
      </c>
      <c r="G36" s="218">
        <v>0.2418379685610641</v>
      </c>
      <c r="H36" s="218">
        <v>1.9347037484885126</v>
      </c>
      <c r="I36" s="218">
        <v>1.336573511543135</v>
      </c>
      <c r="J36" s="218">
        <v>1.3496932515337423</v>
      </c>
      <c r="K36" s="914">
        <v>1.3496932515337423</v>
      </c>
      <c r="L36" s="918">
        <f aca="true" t="shared" si="6" ref="L36:L52">RANK(K36,K$4:K$53,1)</f>
        <v>33</v>
      </c>
      <c r="M36" s="952">
        <v>815</v>
      </c>
      <c r="N36" s="919">
        <v>815</v>
      </c>
      <c r="O36" s="920">
        <v>11</v>
      </c>
      <c r="P36" s="921">
        <v>11</v>
      </c>
      <c r="Q36" s="957">
        <f t="shared" si="3"/>
        <v>0</v>
      </c>
      <c r="R36" s="957">
        <f t="shared" si="4"/>
        <v>0.6829492618706061</v>
      </c>
      <c r="S36" s="958">
        <f t="shared" si="5"/>
        <v>0.6990480220012694</v>
      </c>
      <c r="T36" s="917" t="s">
        <v>102</v>
      </c>
    </row>
    <row r="37" spans="1:20" s="210" customFormat="1" ht="9" customHeight="1">
      <c r="A37" s="917" t="s">
        <v>64</v>
      </c>
      <c r="B37" s="217">
        <v>2.527646129541864</v>
      </c>
      <c r="C37" s="217">
        <v>5.271317829457364</v>
      </c>
      <c r="D37" s="217">
        <v>0</v>
      </c>
      <c r="E37" s="217">
        <v>0</v>
      </c>
      <c r="F37" s="218">
        <v>1.5772870662460567</v>
      </c>
      <c r="G37" s="218">
        <v>1.9138755980861244</v>
      </c>
      <c r="H37" s="218">
        <v>1.7515923566878981</v>
      </c>
      <c r="I37" s="218">
        <v>2.0700636942675157</v>
      </c>
      <c r="J37" s="218">
        <v>1.910828025477707</v>
      </c>
      <c r="K37" s="914">
        <v>1.5923566878980893</v>
      </c>
      <c r="L37" s="918">
        <f t="shared" si="6"/>
        <v>34</v>
      </c>
      <c r="M37" s="952">
        <v>628</v>
      </c>
      <c r="N37" s="919">
        <v>628</v>
      </c>
      <c r="O37" s="920">
        <v>12</v>
      </c>
      <c r="P37" s="921">
        <v>10</v>
      </c>
      <c r="Q37" s="957">
        <f aca="true" t="shared" si="7" ref="Q37:Q52">K37-J37</f>
        <v>-0.31847133757961776</v>
      </c>
      <c r="R37" s="957">
        <f t="shared" si="4"/>
        <v>0.9668853186297811</v>
      </c>
      <c r="S37" s="958">
        <f t="shared" si="5"/>
        <v>0.8247309466285966</v>
      </c>
      <c r="T37" s="917" t="s">
        <v>64</v>
      </c>
    </row>
    <row r="38" spans="1:20" s="210" customFormat="1" ht="9" customHeight="1">
      <c r="A38" s="917" t="s">
        <v>101</v>
      </c>
      <c r="B38" s="217">
        <v>12.082262210796916</v>
      </c>
      <c r="C38" s="217">
        <v>3.278688524590164</v>
      </c>
      <c r="D38" s="217">
        <v>5.4945054945054945</v>
      </c>
      <c r="E38" s="217">
        <v>1.7582417582417582</v>
      </c>
      <c r="F38" s="218">
        <v>1.7582417582417582</v>
      </c>
      <c r="G38" s="218">
        <v>0.21978021978021978</v>
      </c>
      <c r="H38" s="218">
        <v>0.2178649237472767</v>
      </c>
      <c r="I38" s="218">
        <v>2.2670025188916876</v>
      </c>
      <c r="J38" s="218">
        <v>2.3872679045092835</v>
      </c>
      <c r="K38" s="914">
        <v>1.5957446808510638</v>
      </c>
      <c r="L38" s="918">
        <f t="shared" si="6"/>
        <v>35</v>
      </c>
      <c r="M38" s="951">
        <v>377</v>
      </c>
      <c r="N38" s="919">
        <v>376</v>
      </c>
      <c r="O38" s="920">
        <v>9</v>
      </c>
      <c r="P38" s="921">
        <v>6</v>
      </c>
      <c r="Q38" s="957">
        <f t="shared" si="7"/>
        <v>-0.7915232236582197</v>
      </c>
      <c r="R38" s="957">
        <f t="shared" si="4"/>
        <v>1.20796547765153</v>
      </c>
      <c r="S38" s="958">
        <f t="shared" si="5"/>
        <v>0.826485693323551</v>
      </c>
      <c r="T38" s="917" t="s">
        <v>101</v>
      </c>
    </row>
    <row r="39" spans="1:20" s="210" customFormat="1" ht="9" customHeight="1">
      <c r="A39" s="917" t="s">
        <v>75</v>
      </c>
      <c r="B39" s="217">
        <v>2.7298850574712645</v>
      </c>
      <c r="C39" s="217">
        <v>6.540697674418605</v>
      </c>
      <c r="D39" s="217">
        <v>0</v>
      </c>
      <c r="E39" s="217">
        <v>0</v>
      </c>
      <c r="F39" s="218">
        <v>0</v>
      </c>
      <c r="G39" s="218">
        <v>0.43923865300146414</v>
      </c>
      <c r="H39" s="218">
        <v>0.5856515373352855</v>
      </c>
      <c r="I39" s="218">
        <v>0</v>
      </c>
      <c r="J39" s="218">
        <v>2.2222222222222223</v>
      </c>
      <c r="K39" s="914">
        <v>2.118003025718608</v>
      </c>
      <c r="L39" s="918">
        <f t="shared" si="6"/>
        <v>36</v>
      </c>
      <c r="M39" s="951">
        <v>675</v>
      </c>
      <c r="N39" s="919">
        <v>661</v>
      </c>
      <c r="O39" s="920">
        <v>15</v>
      </c>
      <c r="P39" s="921">
        <v>14</v>
      </c>
      <c r="Q39" s="957">
        <f t="shared" si="7"/>
        <v>-0.10421919650361433</v>
      </c>
      <c r="R39" s="957">
        <f t="shared" si="4"/>
        <v>1.1244518149990788</v>
      </c>
      <c r="S39" s="958">
        <f t="shared" si="5"/>
        <v>1.0969794981480516</v>
      </c>
      <c r="T39" s="917" t="s">
        <v>75</v>
      </c>
    </row>
    <row r="40" spans="1:20" s="210" customFormat="1" ht="9" customHeight="1">
      <c r="A40" s="917" t="s">
        <v>74</v>
      </c>
      <c r="B40" s="217">
        <v>24.369747899159663</v>
      </c>
      <c r="C40" s="217">
        <v>5.181347150259067</v>
      </c>
      <c r="D40" s="217">
        <v>6.46900269541779</v>
      </c>
      <c r="E40" s="217">
        <v>10.284167794316645</v>
      </c>
      <c r="F40" s="218">
        <v>10.242587601078167</v>
      </c>
      <c r="G40" s="218">
        <v>7.6797385620915035</v>
      </c>
      <c r="H40" s="218">
        <v>7.654723127035831</v>
      </c>
      <c r="I40" s="218">
        <v>7.717569786535304</v>
      </c>
      <c r="J40" s="218">
        <v>12.828947368421053</v>
      </c>
      <c r="K40" s="914">
        <v>2.302631578947368</v>
      </c>
      <c r="L40" s="918">
        <f t="shared" si="6"/>
        <v>37</v>
      </c>
      <c r="M40" s="952">
        <v>608</v>
      </c>
      <c r="N40" s="919">
        <v>608</v>
      </c>
      <c r="O40" s="920">
        <v>78</v>
      </c>
      <c r="P40" s="921">
        <v>14</v>
      </c>
      <c r="Q40" s="957">
        <f t="shared" si="7"/>
        <v>-10.526315789473685</v>
      </c>
      <c r="R40" s="957">
        <f t="shared" si="4"/>
        <v>6.491489918826918</v>
      </c>
      <c r="S40" s="958">
        <f t="shared" si="5"/>
        <v>1.1926043557168784</v>
      </c>
      <c r="T40" s="917" t="s">
        <v>74</v>
      </c>
    </row>
    <row r="41" spans="1:20" s="210" customFormat="1" ht="9" customHeight="1">
      <c r="A41" s="917" t="s">
        <v>99</v>
      </c>
      <c r="B41" s="217">
        <v>0</v>
      </c>
      <c r="C41" s="217">
        <v>0.1926782273603083</v>
      </c>
      <c r="D41" s="217">
        <v>0.4</v>
      </c>
      <c r="E41" s="217">
        <v>0</v>
      </c>
      <c r="F41" s="218">
        <v>0</v>
      </c>
      <c r="G41" s="218">
        <v>0.796812749003984</v>
      </c>
      <c r="H41" s="218">
        <v>6.196581196581197</v>
      </c>
      <c r="I41" s="218">
        <v>2.7837259100642395</v>
      </c>
      <c r="J41" s="218">
        <v>6.196581196581197</v>
      </c>
      <c r="K41" s="914">
        <v>2.355460385438972</v>
      </c>
      <c r="L41" s="918">
        <f t="shared" si="6"/>
        <v>38</v>
      </c>
      <c r="M41" s="952">
        <v>468</v>
      </c>
      <c r="N41" s="919">
        <v>467</v>
      </c>
      <c r="O41" s="920">
        <v>29</v>
      </c>
      <c r="P41" s="921">
        <v>11</v>
      </c>
      <c r="Q41" s="957">
        <f t="shared" si="7"/>
        <v>-3.8411208111422246</v>
      </c>
      <c r="R41" s="957">
        <f t="shared" si="4"/>
        <v>3.1354906379782004</v>
      </c>
      <c r="S41" s="958">
        <f t="shared" si="5"/>
        <v>1.2199660341135643</v>
      </c>
      <c r="T41" s="917" t="s">
        <v>99</v>
      </c>
    </row>
    <row r="42" spans="1:20" s="210" customFormat="1" ht="9" customHeight="1">
      <c r="A42" s="917" t="s">
        <v>58</v>
      </c>
      <c r="B42" s="217">
        <v>16.81877444589309</v>
      </c>
      <c r="C42" s="217">
        <v>10.21437578814628</v>
      </c>
      <c r="D42" s="217">
        <v>0</v>
      </c>
      <c r="E42" s="217">
        <v>0.13020833333333334</v>
      </c>
      <c r="F42" s="217">
        <v>8.441558441558442</v>
      </c>
      <c r="G42" s="217">
        <v>6.122448979591836</v>
      </c>
      <c r="H42" s="217">
        <v>2.0408163265306123</v>
      </c>
      <c r="I42" s="217">
        <v>1.1661807580174928</v>
      </c>
      <c r="J42" s="217">
        <v>2.4817518248175183</v>
      </c>
      <c r="K42" s="914">
        <v>2.4817518248175183</v>
      </c>
      <c r="L42" s="918">
        <f t="shared" si="6"/>
        <v>39</v>
      </c>
      <c r="M42" s="951">
        <v>685</v>
      </c>
      <c r="N42" s="919">
        <v>685</v>
      </c>
      <c r="O42" s="920">
        <v>17</v>
      </c>
      <c r="P42" s="921">
        <v>17</v>
      </c>
      <c r="Q42" s="957">
        <f t="shared" si="7"/>
        <v>0</v>
      </c>
      <c r="R42" s="957">
        <f t="shared" si="4"/>
        <v>1.2557746547070003</v>
      </c>
      <c r="S42" s="958">
        <f t="shared" si="5"/>
        <v>1.2853762899572112</v>
      </c>
      <c r="T42" s="917" t="s">
        <v>58</v>
      </c>
    </row>
    <row r="43" spans="1:20" s="210" customFormat="1" ht="9" customHeight="1">
      <c r="A43" s="917" t="s">
        <v>54</v>
      </c>
      <c r="B43" s="217">
        <v>0</v>
      </c>
      <c r="C43" s="217">
        <v>0</v>
      </c>
      <c r="D43" s="217">
        <v>0.5</v>
      </c>
      <c r="E43" s="217">
        <v>0</v>
      </c>
      <c r="F43" s="218">
        <v>0</v>
      </c>
      <c r="G43" s="218">
        <v>0</v>
      </c>
      <c r="H43" s="218">
        <v>11.187607573149743</v>
      </c>
      <c r="I43" s="218">
        <v>12.522686025408348</v>
      </c>
      <c r="J43" s="218">
        <v>3.125</v>
      </c>
      <c r="K43" s="914">
        <v>2.7624309392265194</v>
      </c>
      <c r="L43" s="918">
        <f t="shared" si="6"/>
        <v>40</v>
      </c>
      <c r="M43" s="952">
        <v>544</v>
      </c>
      <c r="N43" s="919">
        <v>543</v>
      </c>
      <c r="O43" s="920">
        <v>17</v>
      </c>
      <c r="P43" s="921">
        <v>15</v>
      </c>
      <c r="Q43" s="957">
        <f t="shared" si="7"/>
        <v>-0.3625690607734806</v>
      </c>
      <c r="R43" s="957">
        <f t="shared" si="4"/>
        <v>1.5812603648424546</v>
      </c>
      <c r="S43" s="958">
        <f t="shared" si="5"/>
        <v>1.4307487140407698</v>
      </c>
      <c r="T43" s="917" t="s">
        <v>54</v>
      </c>
    </row>
    <row r="44" spans="1:20" s="210" customFormat="1" ht="9" customHeight="1">
      <c r="A44" s="917" t="s">
        <v>98</v>
      </c>
      <c r="B44" s="217">
        <v>4.333333333333334</v>
      </c>
      <c r="C44" s="217">
        <v>5.244755244755245</v>
      </c>
      <c r="D44" s="217">
        <v>2.5</v>
      </c>
      <c r="E44" s="217">
        <v>1.4234875444839858</v>
      </c>
      <c r="F44" s="218">
        <v>1.4285714285714286</v>
      </c>
      <c r="G44" s="218">
        <v>0</v>
      </c>
      <c r="H44" s="218">
        <v>0</v>
      </c>
      <c r="I44" s="218">
        <v>1.4285714285714286</v>
      </c>
      <c r="J44" s="218">
        <v>1.4234875444839856</v>
      </c>
      <c r="K44" s="914">
        <v>2.867383512544803</v>
      </c>
      <c r="L44" s="918">
        <f t="shared" si="6"/>
        <v>41</v>
      </c>
      <c r="M44" s="952">
        <v>281</v>
      </c>
      <c r="N44" s="919">
        <v>279</v>
      </c>
      <c r="O44" s="920">
        <v>4</v>
      </c>
      <c r="P44" s="921">
        <v>8</v>
      </c>
      <c r="Q44" s="957">
        <f t="shared" si="7"/>
        <v>1.4438959680608172</v>
      </c>
      <c r="R44" s="957">
        <f t="shared" si="4"/>
        <v>0.7202894188606198</v>
      </c>
      <c r="S44" s="958">
        <f t="shared" si="5"/>
        <v>1.485106908911136</v>
      </c>
      <c r="T44" s="917" t="s">
        <v>98</v>
      </c>
    </row>
    <row r="45" spans="1:20" s="210" customFormat="1" ht="9" customHeight="1">
      <c r="A45" s="917" t="s">
        <v>100</v>
      </c>
      <c r="B45" s="217">
        <v>12.446351931330472</v>
      </c>
      <c r="C45" s="217">
        <v>0</v>
      </c>
      <c r="D45" s="217">
        <v>0</v>
      </c>
      <c r="E45" s="217">
        <v>0</v>
      </c>
      <c r="F45" s="218">
        <v>0</v>
      </c>
      <c r="G45" s="218">
        <v>2.131782945736434</v>
      </c>
      <c r="H45" s="218">
        <v>1.9067796610169492</v>
      </c>
      <c r="I45" s="218">
        <v>2.2964509394572024</v>
      </c>
      <c r="J45" s="218">
        <v>2.9227557411273484</v>
      </c>
      <c r="K45" s="914">
        <v>3.1380753138075312</v>
      </c>
      <c r="L45" s="918">
        <f t="shared" si="6"/>
        <v>42</v>
      </c>
      <c r="M45" s="951">
        <v>479</v>
      </c>
      <c r="N45" s="919">
        <v>478</v>
      </c>
      <c r="O45" s="920">
        <v>14</v>
      </c>
      <c r="P45" s="921">
        <v>15</v>
      </c>
      <c r="Q45" s="957">
        <f t="shared" si="7"/>
        <v>0.21531957268018287</v>
      </c>
      <c r="R45" s="957">
        <f t="shared" si="4"/>
        <v>1.478924099059331</v>
      </c>
      <c r="S45" s="958">
        <f t="shared" si="5"/>
        <v>1.625306593565142</v>
      </c>
      <c r="T45" s="917" t="s">
        <v>100</v>
      </c>
    </row>
    <row r="46" spans="1:20" s="210" customFormat="1" ht="9" customHeight="1">
      <c r="A46" s="917" t="s">
        <v>79</v>
      </c>
      <c r="B46" s="217">
        <v>2.689075630252101</v>
      </c>
      <c r="C46" s="217">
        <v>0.9873060648801129</v>
      </c>
      <c r="D46" s="217">
        <v>4.147465437788019</v>
      </c>
      <c r="E46" s="217">
        <v>2.9185867895545314</v>
      </c>
      <c r="F46" s="218">
        <v>7.6923076923076925</v>
      </c>
      <c r="G46" s="218">
        <v>7.763975155279503</v>
      </c>
      <c r="H46" s="218">
        <v>3.490136570561457</v>
      </c>
      <c r="I46" s="218">
        <v>2.6871401151631478</v>
      </c>
      <c r="J46" s="218">
        <v>3.262955854126679</v>
      </c>
      <c r="K46" s="914">
        <v>3.1423290203327174</v>
      </c>
      <c r="L46" s="918">
        <f t="shared" si="6"/>
        <v>43</v>
      </c>
      <c r="M46" s="951">
        <v>521</v>
      </c>
      <c r="N46" s="919">
        <v>541</v>
      </c>
      <c r="O46" s="920">
        <v>17</v>
      </c>
      <c r="P46" s="921">
        <v>17</v>
      </c>
      <c r="Q46" s="957">
        <f t="shared" si="7"/>
        <v>-0.12062683379396155</v>
      </c>
      <c r="R46" s="957">
        <f t="shared" si="4"/>
        <v>1.651066484595576</v>
      </c>
      <c r="S46" s="958">
        <f t="shared" si="5"/>
        <v>1.627509720186118</v>
      </c>
      <c r="T46" s="917" t="s">
        <v>79</v>
      </c>
    </row>
    <row r="47" spans="1:20" s="210" customFormat="1" ht="9" customHeight="1">
      <c r="A47" s="917" t="s">
        <v>55</v>
      </c>
      <c r="B47" s="217">
        <v>0</v>
      </c>
      <c r="C47" s="217">
        <v>0</v>
      </c>
      <c r="D47" s="217">
        <v>28.78787878787879</v>
      </c>
      <c r="E47" s="217">
        <v>28.9760348583878</v>
      </c>
      <c r="F47" s="218">
        <v>15.217391304347826</v>
      </c>
      <c r="G47" s="218">
        <v>8.441558441558442</v>
      </c>
      <c r="H47" s="218">
        <v>4.978354978354979</v>
      </c>
      <c r="I47" s="218">
        <v>2.5806451612903225</v>
      </c>
      <c r="J47" s="218">
        <v>3.036876355748373</v>
      </c>
      <c r="K47" s="914">
        <v>3.91304347826087</v>
      </c>
      <c r="L47" s="918">
        <f t="shared" si="6"/>
        <v>44</v>
      </c>
      <c r="M47" s="952">
        <v>461</v>
      </c>
      <c r="N47" s="919">
        <v>460</v>
      </c>
      <c r="O47" s="920">
        <v>14</v>
      </c>
      <c r="P47" s="921">
        <v>18</v>
      </c>
      <c r="Q47" s="957">
        <f t="shared" si="7"/>
        <v>0.8761671225124972</v>
      </c>
      <c r="R47" s="957">
        <f t="shared" si="4"/>
        <v>1.5366695085670705</v>
      </c>
      <c r="S47" s="958">
        <f t="shared" si="5"/>
        <v>2.0266866566716644</v>
      </c>
      <c r="T47" s="917" t="s">
        <v>55</v>
      </c>
    </row>
    <row r="48" spans="1:20" s="210" customFormat="1" ht="9" customHeight="1">
      <c r="A48" s="917" t="s">
        <v>53</v>
      </c>
      <c r="B48" s="217">
        <v>28.88465204957102</v>
      </c>
      <c r="C48" s="217">
        <v>5.973025048169557</v>
      </c>
      <c r="D48" s="217">
        <v>0.0970873786407767</v>
      </c>
      <c r="E48" s="217">
        <v>3.0097087378640777</v>
      </c>
      <c r="F48" s="218">
        <v>0</v>
      </c>
      <c r="G48" s="218">
        <v>0</v>
      </c>
      <c r="H48" s="218">
        <v>2.075098814229249</v>
      </c>
      <c r="I48" s="218">
        <v>4.240631163708087</v>
      </c>
      <c r="J48" s="218">
        <v>8.983218163869694</v>
      </c>
      <c r="K48" s="914">
        <v>6.027667984189724</v>
      </c>
      <c r="L48" s="918">
        <f t="shared" si="6"/>
        <v>45</v>
      </c>
      <c r="M48" s="952">
        <v>1013</v>
      </c>
      <c r="N48" s="919">
        <v>1012</v>
      </c>
      <c r="O48" s="920">
        <v>91</v>
      </c>
      <c r="P48" s="921">
        <v>61</v>
      </c>
      <c r="Q48" s="957">
        <f t="shared" si="7"/>
        <v>-2.95555017967997</v>
      </c>
      <c r="R48" s="957">
        <f t="shared" si="4"/>
        <v>4.545538186003186</v>
      </c>
      <c r="S48" s="958">
        <f t="shared" si="5"/>
        <v>3.121916314569988</v>
      </c>
      <c r="T48" s="917" t="s">
        <v>53</v>
      </c>
    </row>
    <row r="49" spans="1:20" s="210" customFormat="1" ht="9" customHeight="1">
      <c r="A49" s="917" t="s">
        <v>83</v>
      </c>
      <c r="B49" s="217">
        <v>0</v>
      </c>
      <c r="C49" s="217">
        <v>0.7936507936507936</v>
      </c>
      <c r="D49" s="217">
        <v>6.666666666666667</v>
      </c>
      <c r="E49" s="217">
        <v>16.80672268907563</v>
      </c>
      <c r="F49" s="218">
        <v>16.80672268907563</v>
      </c>
      <c r="G49" s="218">
        <v>7.6923076923076925</v>
      </c>
      <c r="H49" s="218">
        <v>7.6923076923076925</v>
      </c>
      <c r="I49" s="218">
        <v>9.375</v>
      </c>
      <c r="J49" s="218">
        <v>9.090909090909092</v>
      </c>
      <c r="K49" s="914">
        <v>6.153846153846154</v>
      </c>
      <c r="L49" s="918">
        <f t="shared" si="6"/>
        <v>46</v>
      </c>
      <c r="M49" s="952">
        <v>66</v>
      </c>
      <c r="N49" s="919">
        <v>65</v>
      </c>
      <c r="O49" s="920">
        <v>6</v>
      </c>
      <c r="P49" s="921">
        <v>4</v>
      </c>
      <c r="Q49" s="957">
        <f t="shared" si="7"/>
        <v>-2.9370629370629375</v>
      </c>
      <c r="R49" s="957">
        <f t="shared" si="4"/>
        <v>4.600030152268959</v>
      </c>
      <c r="S49" s="958">
        <f t="shared" si="5"/>
        <v>3.187267904509284</v>
      </c>
      <c r="T49" s="917" t="s">
        <v>83</v>
      </c>
    </row>
    <row r="50" spans="1:20" s="210" customFormat="1" ht="9" customHeight="1">
      <c r="A50" s="917" t="s">
        <v>70</v>
      </c>
      <c r="B50" s="217">
        <v>3.6259541984732824</v>
      </c>
      <c r="C50" s="217">
        <v>0</v>
      </c>
      <c r="D50" s="217">
        <v>8.81294964028777</v>
      </c>
      <c r="E50" s="217">
        <v>6.272401433691757</v>
      </c>
      <c r="F50" s="218">
        <v>5.206463195691203</v>
      </c>
      <c r="G50" s="218">
        <v>6.630824372759856</v>
      </c>
      <c r="H50" s="218">
        <v>3.977272727272727</v>
      </c>
      <c r="I50" s="218">
        <v>1.4675052410901468</v>
      </c>
      <c r="J50" s="218">
        <v>7.322175732217573</v>
      </c>
      <c r="K50" s="914">
        <v>7.368421052631578</v>
      </c>
      <c r="L50" s="918">
        <f t="shared" si="6"/>
        <v>47</v>
      </c>
      <c r="M50" s="952">
        <v>478</v>
      </c>
      <c r="N50" s="919">
        <v>475</v>
      </c>
      <c r="O50" s="920">
        <v>35</v>
      </c>
      <c r="P50" s="921">
        <v>35</v>
      </c>
      <c r="Q50" s="957">
        <f t="shared" si="7"/>
        <v>0.04624532041400453</v>
      </c>
      <c r="R50" s="957">
        <f t="shared" si="4"/>
        <v>3.7050452063254165</v>
      </c>
      <c r="S50" s="958">
        <f t="shared" si="5"/>
        <v>3.8163339382940107</v>
      </c>
      <c r="T50" s="917" t="s">
        <v>70</v>
      </c>
    </row>
    <row r="51" spans="1:20" s="210" customFormat="1" ht="9" customHeight="1">
      <c r="A51" s="917" t="s">
        <v>86</v>
      </c>
      <c r="B51" s="217">
        <v>0.11574074074074073</v>
      </c>
      <c r="C51" s="217">
        <v>3.747072599531616</v>
      </c>
      <c r="D51" s="217">
        <v>7.891891891891892</v>
      </c>
      <c r="E51" s="217">
        <v>6.337271750805585</v>
      </c>
      <c r="F51" s="218">
        <v>6.337271750805585</v>
      </c>
      <c r="G51" s="218">
        <v>6.337271750805585</v>
      </c>
      <c r="H51" s="218">
        <v>13.319011815252416</v>
      </c>
      <c r="I51" s="218">
        <v>13.319011815252416</v>
      </c>
      <c r="J51" s="218">
        <v>8.004778972520908</v>
      </c>
      <c r="K51" s="914">
        <v>7.6923076923076925</v>
      </c>
      <c r="L51" s="918">
        <f t="shared" si="6"/>
        <v>48</v>
      </c>
      <c r="M51" s="952">
        <v>837</v>
      </c>
      <c r="N51" s="919">
        <v>832</v>
      </c>
      <c r="O51" s="920">
        <v>67</v>
      </c>
      <c r="P51" s="921">
        <v>64</v>
      </c>
      <c r="Q51" s="957">
        <f t="shared" si="7"/>
        <v>-0.3124712802132157</v>
      </c>
      <c r="R51" s="957">
        <f t="shared" si="4"/>
        <v>4.050444709942918</v>
      </c>
      <c r="S51" s="958">
        <f t="shared" si="5"/>
        <v>3.984084880636605</v>
      </c>
      <c r="T51" s="917" t="s">
        <v>86</v>
      </c>
    </row>
    <row r="52" spans="1:20" s="210" customFormat="1" ht="9" customHeight="1">
      <c r="A52" s="917" t="s">
        <v>57</v>
      </c>
      <c r="B52" s="217">
        <v>7.157894736842104</v>
      </c>
      <c r="C52" s="217">
        <v>6.497175141242938</v>
      </c>
      <c r="D52" s="217">
        <v>7.914201183431953</v>
      </c>
      <c r="E52" s="217">
        <v>7.658321060382916</v>
      </c>
      <c r="F52" s="218">
        <v>7.658321060382916</v>
      </c>
      <c r="G52" s="218">
        <v>7.811348563006632</v>
      </c>
      <c r="H52" s="218">
        <v>7.201187824795843</v>
      </c>
      <c r="I52" s="218">
        <v>3.7009063444108756</v>
      </c>
      <c r="J52" s="218">
        <v>3.825136612021858</v>
      </c>
      <c r="K52" s="923">
        <v>16.315378610460577</v>
      </c>
      <c r="L52" s="918">
        <f t="shared" si="6"/>
        <v>49</v>
      </c>
      <c r="M52" s="952">
        <v>1281</v>
      </c>
      <c r="N52" s="919">
        <v>1281</v>
      </c>
      <c r="O52" s="920">
        <v>49</v>
      </c>
      <c r="P52" s="921">
        <v>209</v>
      </c>
      <c r="Q52" s="957">
        <f t="shared" si="7"/>
        <v>12.49024199843872</v>
      </c>
      <c r="R52" s="957">
        <f t="shared" si="4"/>
        <v>1.9355318127033323</v>
      </c>
      <c r="S52" s="958">
        <f t="shared" si="5"/>
        <v>8.45024092169372</v>
      </c>
      <c r="T52" s="917" t="s">
        <v>57</v>
      </c>
    </row>
    <row r="53" spans="1:20" s="210" customFormat="1" ht="9" customHeight="1" thickBot="1">
      <c r="A53" s="930" t="s">
        <v>60</v>
      </c>
      <c r="B53" s="940" t="s">
        <v>167</v>
      </c>
      <c r="C53" s="940" t="s">
        <v>167</v>
      </c>
      <c r="D53" s="940" t="s">
        <v>167</v>
      </c>
      <c r="E53" s="940" t="s">
        <v>167</v>
      </c>
      <c r="F53" s="941" t="s">
        <v>167</v>
      </c>
      <c r="G53" s="941" t="s">
        <v>167</v>
      </c>
      <c r="H53" s="941" t="s">
        <v>167</v>
      </c>
      <c r="I53" s="941" t="s">
        <v>167</v>
      </c>
      <c r="J53" s="941" t="s">
        <v>167</v>
      </c>
      <c r="K53" s="942" t="s">
        <v>167</v>
      </c>
      <c r="L53" s="943" t="s">
        <v>167</v>
      </c>
      <c r="M53" s="944" t="s">
        <v>167</v>
      </c>
      <c r="N53" s="945" t="s">
        <v>167</v>
      </c>
      <c r="O53" s="946" t="s">
        <v>167</v>
      </c>
      <c r="P53" s="947" t="s">
        <v>167</v>
      </c>
      <c r="Q53" s="959" t="s">
        <v>167</v>
      </c>
      <c r="R53" s="959" t="s">
        <v>167</v>
      </c>
      <c r="S53" s="960" t="s">
        <v>167</v>
      </c>
      <c r="T53" s="930" t="s">
        <v>60</v>
      </c>
    </row>
    <row r="54" spans="1:20" s="210" customFormat="1" ht="9" customHeight="1">
      <c r="A54" s="935" t="s">
        <v>52</v>
      </c>
      <c r="B54" s="936"/>
      <c r="C54" s="936"/>
      <c r="D54" s="936" t="s">
        <v>140</v>
      </c>
      <c r="E54" s="936"/>
      <c r="F54" s="937"/>
      <c r="G54" s="937"/>
      <c r="H54" s="937"/>
      <c r="I54" s="937"/>
      <c r="J54" s="937"/>
      <c r="K54" s="925"/>
      <c r="L54" s="938"/>
      <c r="M54" s="953">
        <f>SUM(M4:M53)</f>
        <v>30512</v>
      </c>
      <c r="N54" s="888">
        <f>SUM(N4:N53)</f>
        <v>30040</v>
      </c>
      <c r="O54" s="935">
        <f>SUM(O4:O53)</f>
        <v>603</v>
      </c>
      <c r="P54" s="939">
        <f>SUM(P4:P53)</f>
        <v>580</v>
      </c>
      <c r="Q54" s="961">
        <f>K54-J54</f>
        <v>0</v>
      </c>
      <c r="R54" s="955"/>
      <c r="S54" s="956"/>
      <c r="T54" s="935"/>
    </row>
    <row r="55" spans="1:20" s="210" customFormat="1" ht="9" customHeight="1" thickBot="1">
      <c r="A55" s="221" t="s">
        <v>149</v>
      </c>
      <c r="B55" s="219">
        <v>7.8</v>
      </c>
      <c r="C55" s="219">
        <v>6.3</v>
      </c>
      <c r="D55" s="219">
        <v>2.140598394551204</v>
      </c>
      <c r="E55" s="219">
        <v>1.9240690722588085</v>
      </c>
      <c r="F55" s="219">
        <v>2.12</v>
      </c>
      <c r="G55" s="219">
        <v>1.69001</v>
      </c>
      <c r="H55" s="220">
        <v>2.0165278708401133</v>
      </c>
      <c r="I55" s="220">
        <v>1.727160573988702</v>
      </c>
      <c r="J55" s="220">
        <v>1.9762716308337702</v>
      </c>
      <c r="K55" s="942">
        <v>1.9307589880159786</v>
      </c>
      <c r="L55" s="942"/>
      <c r="M55" s="954">
        <f>M54/50</f>
        <v>610.24</v>
      </c>
      <c r="N55" s="891">
        <f>N54/50</f>
        <v>600.8</v>
      </c>
      <c r="O55" s="948">
        <f>O54/50</f>
        <v>12.06</v>
      </c>
      <c r="P55" s="949">
        <f>P54/50</f>
        <v>11.6</v>
      </c>
      <c r="Q55" s="962">
        <f>K55-J55</f>
        <v>-0.04551264281779166</v>
      </c>
      <c r="R55" s="962">
        <f>J55/J$55</f>
        <v>1</v>
      </c>
      <c r="S55" s="960">
        <f>K55/K$55</f>
        <v>1</v>
      </c>
      <c r="T55" s="221"/>
    </row>
    <row r="56" spans="1:20" s="210" customFormat="1" ht="9" customHeight="1">
      <c r="A56" s="986"/>
      <c r="B56" s="987"/>
      <c r="C56" s="987"/>
      <c r="D56" s="987"/>
      <c r="E56" s="987"/>
      <c r="F56" s="987"/>
      <c r="G56" s="987"/>
      <c r="H56" s="988"/>
      <c r="I56" s="988"/>
      <c r="J56" s="988"/>
      <c r="K56" s="989"/>
      <c r="L56" s="989"/>
      <c r="M56" s="990"/>
      <c r="N56" s="991"/>
      <c r="O56" s="992"/>
      <c r="P56" s="993"/>
      <c r="Q56" s="994"/>
      <c r="R56" s="994"/>
      <c r="S56" s="995"/>
      <c r="T56" s="986"/>
    </row>
    <row r="57" spans="1:20" s="222" customFormat="1" ht="9" customHeight="1">
      <c r="A57" s="996" t="s">
        <v>352</v>
      </c>
      <c r="B57" s="997"/>
      <c r="C57" s="997"/>
      <c r="D57" s="997"/>
      <c r="E57" s="997"/>
      <c r="F57" s="217"/>
      <c r="G57" s="997"/>
      <c r="H57" s="217"/>
      <c r="I57" s="217"/>
      <c r="J57" s="217"/>
      <c r="K57" s="998"/>
      <c r="L57" s="998"/>
      <c r="M57" s="999" t="s">
        <v>268</v>
      </c>
      <c r="N57" s="1000"/>
      <c r="O57" s="1001"/>
      <c r="P57" s="1000"/>
      <c r="Q57" s="217"/>
      <c r="R57" s="217"/>
      <c r="S57" s="217"/>
      <c r="T57" s="217"/>
    </row>
  </sheetData>
  <sheetProtection/>
  <mergeCells count="4">
    <mergeCell ref="M2:N2"/>
    <mergeCell ref="B2:L2"/>
    <mergeCell ref="O2:P2"/>
    <mergeCell ref="A1:T1"/>
  </mergeCells>
  <printOptions/>
  <pageMargins left="0.5" right="0.5" top="0.75" bottom="0.5" header="0.5" footer="0.5"/>
  <pageSetup horizontalDpi="300" verticalDpi="3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20">
      <selection activeCell="S57" sqref="A1:S57"/>
    </sheetView>
  </sheetViews>
  <sheetFormatPr defaultColWidth="9.140625" defaultRowHeight="8.25" customHeight="1"/>
  <cols>
    <col min="1" max="1" width="5.7109375" style="165" customWidth="1"/>
    <col min="2" max="2" width="6.140625" style="182" customWidth="1"/>
    <col min="3" max="3" width="6.421875" style="182" customWidth="1"/>
    <col min="4" max="4" width="6.28125" style="182" customWidth="1"/>
    <col min="5" max="5" width="6.7109375" style="182" customWidth="1"/>
    <col min="6" max="6" width="7.00390625" style="209" customWidth="1"/>
    <col min="7" max="7" width="7.140625" style="202" customWidth="1"/>
    <col min="8" max="8" width="7.00390625" style="202" customWidth="1"/>
    <col min="9" max="9" width="9.00390625" style="202" customWidth="1"/>
    <col min="10" max="10" width="5.00390625" style="202" customWidth="1"/>
    <col min="11" max="11" width="7.8515625" style="162" customWidth="1"/>
    <col min="12" max="12" width="8.140625" style="511" customWidth="1"/>
    <col min="13" max="13" width="9.7109375" style="198" customWidth="1"/>
    <col min="14" max="14" width="10.7109375" style="202" customWidth="1"/>
    <col min="15" max="15" width="5.28125" style="182" customWidth="1"/>
    <col min="16" max="16" width="6.140625" style="182" customWidth="1"/>
    <col min="17" max="18" width="5.421875" style="238" customWidth="1"/>
    <col min="19" max="19" width="4.8515625" style="165" customWidth="1"/>
    <col min="20" max="16384" width="9.140625" style="182" customWidth="1"/>
  </cols>
  <sheetData>
    <row r="1" spans="1:19" s="892" customFormat="1" ht="12" customHeight="1">
      <c r="A1" s="1424" t="s">
        <v>243</v>
      </c>
      <c r="B1" s="1410"/>
      <c r="C1" s="1410"/>
      <c r="D1" s="1410"/>
      <c r="E1" s="1410"/>
      <c r="F1" s="1410"/>
      <c r="G1" s="1410"/>
      <c r="H1" s="1410"/>
      <c r="I1" s="1410"/>
      <c r="J1" s="1410"/>
      <c r="K1" s="1410"/>
      <c r="L1" s="1410"/>
      <c r="M1" s="1410"/>
      <c r="N1" s="1410"/>
      <c r="O1" s="1410"/>
      <c r="P1" s="1410"/>
      <c r="Q1" s="1410"/>
      <c r="R1" s="1410"/>
      <c r="S1" s="1411"/>
    </row>
    <row r="2" spans="1:19" s="232" customFormat="1" ht="9" customHeight="1">
      <c r="A2" s="393"/>
      <c r="B2" s="1421" t="s">
        <v>165</v>
      </c>
      <c r="C2" s="1422"/>
      <c r="D2" s="1422"/>
      <c r="E2" s="1422"/>
      <c r="F2" s="1422"/>
      <c r="G2" s="1422"/>
      <c r="H2" s="1422"/>
      <c r="I2" s="1422"/>
      <c r="J2" s="1423"/>
      <c r="K2" s="1426" t="s">
        <v>159</v>
      </c>
      <c r="L2" s="1427"/>
      <c r="M2" s="1426" t="s">
        <v>166</v>
      </c>
      <c r="N2" s="1427"/>
      <c r="O2" s="1421" t="s">
        <v>244</v>
      </c>
      <c r="P2" s="1423"/>
      <c r="Q2" s="870" t="s">
        <v>429</v>
      </c>
      <c r="R2" s="767"/>
      <c r="S2" s="393"/>
    </row>
    <row r="3" spans="1:19" s="165" customFormat="1" ht="9" customHeight="1" thickBot="1">
      <c r="A3" s="233" t="s">
        <v>144</v>
      </c>
      <c r="B3" s="233">
        <v>1984</v>
      </c>
      <c r="C3" s="233">
        <v>1990</v>
      </c>
      <c r="D3" s="233">
        <v>1995</v>
      </c>
      <c r="E3" s="233">
        <v>2000</v>
      </c>
      <c r="F3" s="233">
        <v>2004</v>
      </c>
      <c r="G3" s="177">
        <v>2005</v>
      </c>
      <c r="H3" s="791">
        <v>2006</v>
      </c>
      <c r="I3" s="717">
        <v>2007</v>
      </c>
      <c r="J3" s="717" t="s">
        <v>145</v>
      </c>
      <c r="K3" s="791">
        <v>2006</v>
      </c>
      <c r="L3" s="717">
        <v>2007</v>
      </c>
      <c r="M3" s="791">
        <v>2006</v>
      </c>
      <c r="N3" s="717">
        <v>2007</v>
      </c>
      <c r="O3" s="899" t="s">
        <v>275</v>
      </c>
      <c r="P3" s="233" t="s">
        <v>276</v>
      </c>
      <c r="Q3" s="900">
        <v>2006</v>
      </c>
      <c r="R3" s="901">
        <v>2007</v>
      </c>
      <c r="S3" s="233" t="s">
        <v>144</v>
      </c>
    </row>
    <row r="4" spans="1:22" ht="9" customHeight="1">
      <c r="A4" s="754" t="s">
        <v>101</v>
      </c>
      <c r="B4" s="239">
        <v>16440.394182931494</v>
      </c>
      <c r="C4" s="239">
        <v>20577.836913134382</v>
      </c>
      <c r="D4" s="239">
        <v>24391.797338664335</v>
      </c>
      <c r="E4" s="239">
        <v>34421.49222127459</v>
      </c>
      <c r="F4" s="239">
        <v>31012.395723181766</v>
      </c>
      <c r="G4" s="266">
        <v>41838.53631317729</v>
      </c>
      <c r="H4" s="814">
        <v>32699.26507188241</v>
      </c>
      <c r="I4" s="845">
        <f aca="true" t="shared" si="0" ref="I4:I35">N4*1000/L4</f>
        <v>30809.701492537315</v>
      </c>
      <c r="J4" s="787">
        <f aca="true" t="shared" si="1" ref="J4:J35">RANK(I4,I$4:I$53,1)</f>
        <v>1</v>
      </c>
      <c r="K4" s="815">
        <v>34153</v>
      </c>
      <c r="L4" s="730">
        <v>34304</v>
      </c>
      <c r="M4" s="816">
        <v>1116778</v>
      </c>
      <c r="N4" s="769">
        <v>1056896</v>
      </c>
      <c r="O4" s="896">
        <f aca="true" t="shared" si="2" ref="O4:O35">(I4-H4)*100/H4</f>
        <v>-5.778611767546735</v>
      </c>
      <c r="P4" s="896">
        <f aca="true" t="shared" si="3" ref="P4:P35">(I4-$B4)*100/$B4</f>
        <v>87.40245002473307</v>
      </c>
      <c r="Q4" s="897">
        <f aca="true" t="shared" si="4" ref="Q4:Q35">H4/H$55</f>
        <v>0.26746946519422204</v>
      </c>
      <c r="R4" s="898">
        <f aca="true" t="shared" si="5" ref="R4:R35">I4/I$55</f>
        <v>0.22900808372213968</v>
      </c>
      <c r="S4" s="754" t="s">
        <v>101</v>
      </c>
      <c r="T4" s="234"/>
      <c r="V4" s="185"/>
    </row>
    <row r="5" spans="1:22" ht="9" customHeight="1">
      <c r="A5" s="391" t="s">
        <v>92</v>
      </c>
      <c r="B5" s="241">
        <v>9466.210521096733</v>
      </c>
      <c r="C5" s="241">
        <v>13396.295047215262</v>
      </c>
      <c r="D5" s="241">
        <v>14632.063705267197</v>
      </c>
      <c r="E5" s="241">
        <v>21412.6896617848</v>
      </c>
      <c r="F5" s="241">
        <v>28543.441267406466</v>
      </c>
      <c r="G5" s="244">
        <v>31261.50738300226</v>
      </c>
      <c r="H5" s="777">
        <v>33559.62134499411</v>
      </c>
      <c r="I5" s="846">
        <f t="shared" si="0"/>
        <v>34381.71423080619</v>
      </c>
      <c r="J5" s="396">
        <f t="shared" si="1"/>
        <v>2</v>
      </c>
      <c r="K5" s="778">
        <v>41621</v>
      </c>
      <c r="L5" s="398">
        <v>41628</v>
      </c>
      <c r="M5" s="779">
        <v>1396785</v>
      </c>
      <c r="N5" s="770">
        <v>1431242</v>
      </c>
      <c r="O5" s="893">
        <f t="shared" si="2"/>
        <v>2.449648872259108</v>
      </c>
      <c r="P5" s="893">
        <f t="shared" si="3"/>
        <v>263.2046229500377</v>
      </c>
      <c r="Q5" s="894">
        <f t="shared" si="4"/>
        <v>0.27450690263325356</v>
      </c>
      <c r="R5" s="895">
        <f t="shared" si="5"/>
        <v>0.25555880484549</v>
      </c>
      <c r="S5" s="391" t="s">
        <v>92</v>
      </c>
      <c r="T5" s="234"/>
      <c r="V5" s="185"/>
    </row>
    <row r="6" spans="1:22" ht="9" customHeight="1">
      <c r="A6" s="391" t="s">
        <v>79</v>
      </c>
      <c r="B6" s="241">
        <v>10262.597503900157</v>
      </c>
      <c r="C6" s="241">
        <v>17336.784895551606</v>
      </c>
      <c r="D6" s="241">
        <v>22588.893853322268</v>
      </c>
      <c r="E6" s="241">
        <v>30551.18100258503</v>
      </c>
      <c r="F6" s="241">
        <v>43152.87808186488</v>
      </c>
      <c r="G6" s="244">
        <v>44654.49554394013</v>
      </c>
      <c r="H6" s="777">
        <v>40011.35124976508</v>
      </c>
      <c r="I6" s="846">
        <f t="shared" si="0"/>
        <v>40567.157279224346</v>
      </c>
      <c r="J6" s="396">
        <f t="shared" si="1"/>
        <v>3</v>
      </c>
      <c r="K6" s="778">
        <v>79815</v>
      </c>
      <c r="L6" s="398">
        <v>80036</v>
      </c>
      <c r="M6" s="779">
        <v>3193506</v>
      </c>
      <c r="N6" s="770">
        <v>3246833</v>
      </c>
      <c r="O6" s="893">
        <f t="shared" si="2"/>
        <v>1.389120867200226</v>
      </c>
      <c r="P6" s="893">
        <f t="shared" si="3"/>
        <v>295.2913213619395</v>
      </c>
      <c r="Q6" s="894">
        <f t="shared" si="4"/>
        <v>0.3272799769948089</v>
      </c>
      <c r="R6" s="895">
        <f t="shared" si="5"/>
        <v>0.30153511720391313</v>
      </c>
      <c r="S6" s="391" t="s">
        <v>79</v>
      </c>
      <c r="T6" s="234"/>
      <c r="V6" s="185"/>
    </row>
    <row r="7" spans="1:22" ht="9" customHeight="1">
      <c r="A7" s="391" t="s">
        <v>93</v>
      </c>
      <c r="B7" s="241">
        <v>20882.218844984804</v>
      </c>
      <c r="C7" s="241">
        <v>22591.393802534185</v>
      </c>
      <c r="D7" s="241">
        <v>30535.950203252032</v>
      </c>
      <c r="E7" s="241">
        <v>51024.961793173716</v>
      </c>
      <c r="F7" s="241">
        <v>48967.64078765835</v>
      </c>
      <c r="G7" s="244">
        <v>55215.84971385917</v>
      </c>
      <c r="H7" s="777">
        <v>56370.7796193984</v>
      </c>
      <c r="I7" s="846">
        <f t="shared" si="0"/>
        <v>42502.70970782281</v>
      </c>
      <c r="J7" s="396">
        <f t="shared" si="1"/>
        <v>4</v>
      </c>
      <c r="K7" s="778">
        <v>8145</v>
      </c>
      <c r="L7" s="398">
        <v>8488</v>
      </c>
      <c r="M7" s="779">
        <v>459140</v>
      </c>
      <c r="N7" s="770">
        <v>360763</v>
      </c>
      <c r="O7" s="893">
        <f t="shared" si="2"/>
        <v>-24.60152228727255</v>
      </c>
      <c r="P7" s="893">
        <f t="shared" si="3"/>
        <v>103.53540983040944</v>
      </c>
      <c r="Q7" s="894">
        <f t="shared" si="4"/>
        <v>0.4610948363590813</v>
      </c>
      <c r="R7" s="895">
        <f t="shared" si="5"/>
        <v>0.3159220515506946</v>
      </c>
      <c r="S7" s="391" t="s">
        <v>93</v>
      </c>
      <c r="T7" s="234"/>
      <c r="V7" s="185"/>
    </row>
    <row r="8" spans="1:22" ht="9" customHeight="1">
      <c r="A8" s="391" t="s">
        <v>80</v>
      </c>
      <c r="B8" s="241">
        <v>18683.18729463308</v>
      </c>
      <c r="C8" s="241">
        <v>16064.987814784728</v>
      </c>
      <c r="D8" s="241">
        <v>25215</v>
      </c>
      <c r="E8" s="241">
        <v>39536.694147857816</v>
      </c>
      <c r="F8" s="241">
        <v>39193.38284942607</v>
      </c>
      <c r="G8" s="244">
        <v>47684.8075624578</v>
      </c>
      <c r="H8" s="777">
        <v>53826.92048062643</v>
      </c>
      <c r="I8" s="846">
        <f t="shared" si="0"/>
        <v>47673.28203051168</v>
      </c>
      <c r="J8" s="396">
        <f t="shared" si="1"/>
        <v>5</v>
      </c>
      <c r="K8" s="778">
        <v>7407</v>
      </c>
      <c r="L8" s="398">
        <v>7407</v>
      </c>
      <c r="M8" s="779">
        <v>398696</v>
      </c>
      <c r="N8" s="770">
        <v>353116</v>
      </c>
      <c r="O8" s="893">
        <f t="shared" si="2"/>
        <v>-11.432269197584123</v>
      </c>
      <c r="P8" s="893">
        <f t="shared" si="3"/>
        <v>155.16675114746758</v>
      </c>
      <c r="Q8" s="894">
        <f t="shared" si="4"/>
        <v>0.4402868872543828</v>
      </c>
      <c r="R8" s="895">
        <f t="shared" si="5"/>
        <v>0.3543548438856843</v>
      </c>
      <c r="S8" s="391" t="s">
        <v>80</v>
      </c>
      <c r="T8" s="234"/>
      <c r="V8" s="185"/>
    </row>
    <row r="9" spans="1:22" ht="9" customHeight="1">
      <c r="A9" s="391" t="s">
        <v>97</v>
      </c>
      <c r="B9" s="241">
        <v>15763.754517907342</v>
      </c>
      <c r="C9" s="241">
        <v>30734.832383775964</v>
      </c>
      <c r="D9" s="241">
        <v>33868.548967308336</v>
      </c>
      <c r="E9" s="241">
        <v>42632.90373851151</v>
      </c>
      <c r="F9" s="241">
        <v>47603.329915361755</v>
      </c>
      <c r="G9" s="244">
        <v>53569.29375993366</v>
      </c>
      <c r="H9" s="777">
        <v>49281.07121119903</v>
      </c>
      <c r="I9" s="846">
        <f t="shared" si="0"/>
        <v>49957.8298653187</v>
      </c>
      <c r="J9" s="396">
        <f t="shared" si="1"/>
        <v>6</v>
      </c>
      <c r="K9" s="778">
        <v>57505</v>
      </c>
      <c r="L9" s="398">
        <v>57766</v>
      </c>
      <c r="M9" s="779">
        <v>2833908</v>
      </c>
      <c r="N9" s="770">
        <v>2885864</v>
      </c>
      <c r="O9" s="893">
        <f t="shared" si="2"/>
        <v>1.373262872512155</v>
      </c>
      <c r="P9" s="893">
        <f t="shared" si="3"/>
        <v>216.9158071357144</v>
      </c>
      <c r="Q9" s="894">
        <f t="shared" si="4"/>
        <v>0.40310330315013926</v>
      </c>
      <c r="R9" s="895">
        <f t="shared" si="5"/>
        <v>0.37133585624464677</v>
      </c>
      <c r="S9" s="391" t="s">
        <v>97</v>
      </c>
      <c r="T9" s="234"/>
      <c r="V9" s="185"/>
    </row>
    <row r="10" spans="1:22" ht="9" customHeight="1">
      <c r="A10" s="391" t="s">
        <v>55</v>
      </c>
      <c r="B10" s="241">
        <v>16143.44236856806</v>
      </c>
      <c r="C10" s="241">
        <v>22201.271447969386</v>
      </c>
      <c r="D10" s="241">
        <v>32872.03149993848</v>
      </c>
      <c r="E10" s="241">
        <v>40102.47954073531</v>
      </c>
      <c r="F10" s="241">
        <v>64342.95633107985</v>
      </c>
      <c r="G10" s="244">
        <v>55641.571393821454</v>
      </c>
      <c r="H10" s="777">
        <v>58671.61635832522</v>
      </c>
      <c r="I10" s="846">
        <f t="shared" si="0"/>
        <v>53088.868613138686</v>
      </c>
      <c r="J10" s="396">
        <f t="shared" si="1"/>
        <v>7</v>
      </c>
      <c r="K10" s="778">
        <v>16432</v>
      </c>
      <c r="L10" s="398">
        <v>16440</v>
      </c>
      <c r="M10" s="779">
        <v>964092</v>
      </c>
      <c r="N10" s="770">
        <v>872781</v>
      </c>
      <c r="O10" s="893">
        <f t="shared" si="2"/>
        <v>-9.515244494187808</v>
      </c>
      <c r="P10" s="893">
        <f t="shared" si="3"/>
        <v>228.85717557058882</v>
      </c>
      <c r="Q10" s="894">
        <f t="shared" si="4"/>
        <v>0.47991494044114974</v>
      </c>
      <c r="R10" s="895">
        <f t="shared" si="5"/>
        <v>0.39460882381532253</v>
      </c>
      <c r="S10" s="391" t="s">
        <v>55</v>
      </c>
      <c r="T10" s="234"/>
      <c r="V10" s="185"/>
    </row>
    <row r="11" spans="1:22" ht="9" customHeight="1">
      <c r="A11" s="391" t="s">
        <v>81</v>
      </c>
      <c r="B11" s="241">
        <v>21959.749638902264</v>
      </c>
      <c r="C11" s="241">
        <v>29608.11205135687</v>
      </c>
      <c r="D11" s="241">
        <v>37533.63185048185</v>
      </c>
      <c r="E11" s="241">
        <v>50722.87632577601</v>
      </c>
      <c r="F11" s="241">
        <v>58590.377873003505</v>
      </c>
      <c r="G11" s="244">
        <v>59716.84867394696</v>
      </c>
      <c r="H11" s="777">
        <v>62275.01222493887</v>
      </c>
      <c r="I11" s="846">
        <f t="shared" si="0"/>
        <v>54321.687218633786</v>
      </c>
      <c r="J11" s="396">
        <f t="shared" si="1"/>
        <v>8</v>
      </c>
      <c r="K11" s="778">
        <v>10225</v>
      </c>
      <c r="L11" s="398">
        <v>10218</v>
      </c>
      <c r="M11" s="779">
        <v>636762</v>
      </c>
      <c r="N11" s="770">
        <v>555059</v>
      </c>
      <c r="O11" s="893">
        <f t="shared" si="2"/>
        <v>-12.771294171051276</v>
      </c>
      <c r="P11" s="893">
        <f t="shared" si="3"/>
        <v>147.36933759208947</v>
      </c>
      <c r="Q11" s="894">
        <f t="shared" si="4"/>
        <v>0.509389559005436</v>
      </c>
      <c r="R11" s="895">
        <f t="shared" si="5"/>
        <v>0.40377234740511836</v>
      </c>
      <c r="S11" s="391" t="s">
        <v>81</v>
      </c>
      <c r="T11" s="234"/>
      <c r="V11" s="185"/>
    </row>
    <row r="12" spans="1:22" ht="9" customHeight="1">
      <c r="A12" s="391" t="s">
        <v>78</v>
      </c>
      <c r="B12" s="241">
        <v>28565.00638569604</v>
      </c>
      <c r="C12" s="241">
        <v>33012.67519804997</v>
      </c>
      <c r="D12" s="241">
        <v>44118.83738042678</v>
      </c>
      <c r="E12" s="241">
        <v>63213.44988016354</v>
      </c>
      <c r="F12" s="244">
        <v>76500.78759239064</v>
      </c>
      <c r="G12" s="244">
        <v>46904.717768097136</v>
      </c>
      <c r="H12" s="777">
        <v>51027.44920993228</v>
      </c>
      <c r="I12" s="846">
        <f t="shared" si="0"/>
        <v>54406.73832535453</v>
      </c>
      <c r="J12" s="396">
        <f t="shared" si="1"/>
        <v>9</v>
      </c>
      <c r="K12" s="778">
        <v>11075</v>
      </c>
      <c r="L12" s="398">
        <v>11071</v>
      </c>
      <c r="M12" s="779">
        <v>565129</v>
      </c>
      <c r="N12" s="770">
        <v>602337</v>
      </c>
      <c r="O12" s="893">
        <f t="shared" si="2"/>
        <v>6.622492732332152</v>
      </c>
      <c r="P12" s="893">
        <f t="shared" si="3"/>
        <v>90.46639650883733</v>
      </c>
      <c r="Q12" s="894">
        <f t="shared" si="4"/>
        <v>0.4173881131702211</v>
      </c>
      <c r="R12" s="895">
        <f t="shared" si="5"/>
        <v>0.4044045311013246</v>
      </c>
      <c r="S12" s="391" t="s">
        <v>78</v>
      </c>
      <c r="T12" s="234"/>
      <c r="V12" s="185"/>
    </row>
    <row r="13" spans="1:22" ht="9" customHeight="1">
      <c r="A13" s="391" t="s">
        <v>102</v>
      </c>
      <c r="B13" s="241">
        <v>39456.50860767139</v>
      </c>
      <c r="C13" s="241">
        <v>40722.91698056351</v>
      </c>
      <c r="D13" s="241">
        <v>36975.62408223201</v>
      </c>
      <c r="E13" s="241">
        <v>45732.98638911129</v>
      </c>
      <c r="F13" s="241">
        <v>58349.556918882074</v>
      </c>
      <c r="G13" s="244">
        <v>57558.48190167477</v>
      </c>
      <c r="H13" s="777">
        <v>53488.41569572787</v>
      </c>
      <c r="I13" s="846">
        <f t="shared" si="0"/>
        <v>61642.738958890164</v>
      </c>
      <c r="J13" s="396">
        <f t="shared" si="1"/>
        <v>10</v>
      </c>
      <c r="K13" s="778">
        <v>7467</v>
      </c>
      <c r="L13" s="398">
        <v>7857</v>
      </c>
      <c r="M13" s="779">
        <v>399398</v>
      </c>
      <c r="N13" s="770">
        <v>484327</v>
      </c>
      <c r="O13" s="893">
        <f t="shared" si="2"/>
        <v>15.245026716716874</v>
      </c>
      <c r="P13" s="893">
        <f t="shared" si="3"/>
        <v>56.22958324017848</v>
      </c>
      <c r="Q13" s="894">
        <f t="shared" si="4"/>
        <v>0.4375180270496207</v>
      </c>
      <c r="R13" s="895">
        <f t="shared" si="5"/>
        <v>0.4581896234138732</v>
      </c>
      <c r="S13" s="391" t="s">
        <v>102</v>
      </c>
      <c r="T13" s="234"/>
      <c r="V13" s="185"/>
    </row>
    <row r="14" spans="1:22" ht="9" customHeight="1">
      <c r="A14" s="391" t="s">
        <v>73</v>
      </c>
      <c r="B14" s="241">
        <v>23682.085260657583</v>
      </c>
      <c r="C14" s="241">
        <v>35527.566428655045</v>
      </c>
      <c r="D14" s="241">
        <v>41430.25977065294</v>
      </c>
      <c r="E14" s="241">
        <v>53578.11770200841</v>
      </c>
      <c r="F14" s="244">
        <v>78853.33333333333</v>
      </c>
      <c r="G14" s="244">
        <v>68343.62045140489</v>
      </c>
      <c r="H14" s="777">
        <v>69376.94345272372</v>
      </c>
      <c r="I14" s="846">
        <f t="shared" si="0"/>
        <v>64254.61041954818</v>
      </c>
      <c r="J14" s="396">
        <f t="shared" si="1"/>
        <v>11</v>
      </c>
      <c r="K14" s="778">
        <v>8683</v>
      </c>
      <c r="L14" s="398">
        <v>8676</v>
      </c>
      <c r="M14" s="779">
        <v>602400</v>
      </c>
      <c r="N14" s="770">
        <v>557473</v>
      </c>
      <c r="O14" s="893">
        <f t="shared" si="2"/>
        <v>-7.383336276072903</v>
      </c>
      <c r="P14" s="893">
        <f t="shared" si="3"/>
        <v>171.32159061302195</v>
      </c>
      <c r="Q14" s="894">
        <f t="shared" si="4"/>
        <v>0.567481070945108</v>
      </c>
      <c r="R14" s="895">
        <f t="shared" si="5"/>
        <v>0.4776036277423059</v>
      </c>
      <c r="S14" s="391" t="s">
        <v>73</v>
      </c>
      <c r="T14" s="234"/>
      <c r="V14" s="185"/>
    </row>
    <row r="15" spans="1:22" ht="9" customHeight="1">
      <c r="A15" s="391" t="s">
        <v>84</v>
      </c>
      <c r="B15" s="241">
        <v>30044.333387070772</v>
      </c>
      <c r="C15" s="241">
        <v>30219.909350344133</v>
      </c>
      <c r="D15" s="241">
        <v>41763.77404473845</v>
      </c>
      <c r="E15" s="241">
        <v>67066.7762304299</v>
      </c>
      <c r="F15" s="241">
        <v>89351.32466677637</v>
      </c>
      <c r="G15" s="244">
        <v>67580.82752970094</v>
      </c>
      <c r="H15" s="777">
        <v>67597.26431321156</v>
      </c>
      <c r="I15" s="846">
        <f t="shared" si="0"/>
        <v>67658.22265945237</v>
      </c>
      <c r="J15" s="396">
        <f t="shared" si="1"/>
        <v>12</v>
      </c>
      <c r="K15" s="778">
        <v>12209</v>
      </c>
      <c r="L15" s="398">
        <v>12198</v>
      </c>
      <c r="M15" s="779">
        <v>825295</v>
      </c>
      <c r="N15" s="517">
        <v>825295</v>
      </c>
      <c r="O15" s="893">
        <f t="shared" si="2"/>
        <v>0.09017871782259465</v>
      </c>
      <c r="P15" s="893">
        <f t="shared" si="3"/>
        <v>125.19462085508708</v>
      </c>
      <c r="Q15" s="894">
        <f t="shared" si="4"/>
        <v>0.5529238683102409</v>
      </c>
      <c r="R15" s="895">
        <f t="shared" si="5"/>
        <v>0.5029026302977988</v>
      </c>
      <c r="S15" s="391" t="s">
        <v>84</v>
      </c>
      <c r="T15" s="234"/>
      <c r="V15" s="185"/>
    </row>
    <row r="16" spans="1:22" ht="9" customHeight="1">
      <c r="A16" s="391" t="s">
        <v>69</v>
      </c>
      <c r="B16" s="241">
        <v>28807.085987261147</v>
      </c>
      <c r="C16" s="241">
        <v>30688.7734718338</v>
      </c>
      <c r="D16" s="241">
        <v>42325.14645417167</v>
      </c>
      <c r="E16" s="241">
        <v>51956.94630994301</v>
      </c>
      <c r="F16" s="241">
        <v>60424.62791451944</v>
      </c>
      <c r="G16" s="244">
        <v>54090.72893020575</v>
      </c>
      <c r="H16" s="777">
        <v>50282.91629162916</v>
      </c>
      <c r="I16" s="846">
        <f t="shared" si="0"/>
        <v>67773.9595676685</v>
      </c>
      <c r="J16" s="396">
        <f t="shared" si="1"/>
        <v>13</v>
      </c>
      <c r="K16" s="778">
        <v>27775</v>
      </c>
      <c r="L16" s="398">
        <v>27849</v>
      </c>
      <c r="M16" s="779">
        <v>1396608</v>
      </c>
      <c r="N16" s="770">
        <v>1887437</v>
      </c>
      <c r="O16" s="893">
        <f t="shared" si="2"/>
        <v>34.78526021560758</v>
      </c>
      <c r="P16" s="893">
        <f t="shared" si="3"/>
        <v>135.26836278282013</v>
      </c>
      <c r="Q16" s="894">
        <f t="shared" si="4"/>
        <v>0.4112980734999025</v>
      </c>
      <c r="R16" s="895">
        <f t="shared" si="5"/>
        <v>0.5037629011307675</v>
      </c>
      <c r="S16" s="391" t="s">
        <v>69</v>
      </c>
      <c r="T16" s="234"/>
      <c r="V16" s="185"/>
    </row>
    <row r="17" spans="1:22" ht="9" customHeight="1">
      <c r="A17" s="391" t="s">
        <v>88</v>
      </c>
      <c r="B17" s="241">
        <v>31888.786764705885</v>
      </c>
      <c r="C17" s="241">
        <v>48915.15384615385</v>
      </c>
      <c r="D17" s="241">
        <v>46234.845596645064</v>
      </c>
      <c r="E17" s="241">
        <v>87444.9335920012</v>
      </c>
      <c r="F17" s="244">
        <v>73461.90049305244</v>
      </c>
      <c r="G17" s="244">
        <v>70984.01673015162</v>
      </c>
      <c r="H17" s="777">
        <v>145490.55335673213</v>
      </c>
      <c r="I17" s="846">
        <f t="shared" si="0"/>
        <v>91210.58091286306</v>
      </c>
      <c r="J17" s="396">
        <f t="shared" si="1"/>
        <v>14</v>
      </c>
      <c r="K17" s="778">
        <v>13391</v>
      </c>
      <c r="L17" s="398">
        <v>13496</v>
      </c>
      <c r="M17" s="779">
        <v>1948264</v>
      </c>
      <c r="N17" s="770">
        <v>1230978</v>
      </c>
      <c r="O17" s="893">
        <f t="shared" si="2"/>
        <v>-37.30824523759873</v>
      </c>
      <c r="P17" s="893">
        <f t="shared" si="3"/>
        <v>186.02712792389394</v>
      </c>
      <c r="Q17" s="894">
        <f t="shared" si="4"/>
        <v>1.1900659055055751</v>
      </c>
      <c r="R17" s="895">
        <f t="shared" si="5"/>
        <v>0.677966982416152</v>
      </c>
      <c r="S17" s="391" t="s">
        <v>88</v>
      </c>
      <c r="T17" s="234"/>
      <c r="V17" s="185"/>
    </row>
    <row r="18" spans="1:22" ht="9" customHeight="1">
      <c r="A18" s="391" t="s">
        <v>64</v>
      </c>
      <c r="B18" s="241">
        <v>40679.92125984252</v>
      </c>
      <c r="C18" s="241">
        <v>51709.70258410532</v>
      </c>
      <c r="D18" s="241">
        <v>69093.74075899458</v>
      </c>
      <c r="E18" s="241">
        <v>94509.41922889215</v>
      </c>
      <c r="F18" s="241">
        <v>82850.9901525809</v>
      </c>
      <c r="G18" s="244">
        <v>87886.03496654435</v>
      </c>
      <c r="H18" s="777">
        <v>91148.75053856097</v>
      </c>
      <c r="I18" s="846">
        <f t="shared" si="0"/>
        <v>93423.39478703115</v>
      </c>
      <c r="J18" s="396">
        <f t="shared" si="1"/>
        <v>15</v>
      </c>
      <c r="K18" s="778">
        <v>9284</v>
      </c>
      <c r="L18" s="398">
        <v>9438</v>
      </c>
      <c r="M18" s="779">
        <v>846225</v>
      </c>
      <c r="N18" s="770">
        <v>881730</v>
      </c>
      <c r="O18" s="893">
        <f t="shared" si="2"/>
        <v>2.4955298180504224</v>
      </c>
      <c r="P18" s="893">
        <f t="shared" si="3"/>
        <v>129.65480731953807</v>
      </c>
      <c r="Q18" s="894">
        <f t="shared" si="4"/>
        <v>0.7455674464266177</v>
      </c>
      <c r="R18" s="895">
        <f t="shared" si="5"/>
        <v>0.6944147972409643</v>
      </c>
      <c r="S18" s="391" t="s">
        <v>64</v>
      </c>
      <c r="T18" s="234"/>
      <c r="V18" s="185"/>
    </row>
    <row r="19" spans="1:22" ht="9" customHeight="1">
      <c r="A19" s="391" t="s">
        <v>53</v>
      </c>
      <c r="B19" s="241">
        <v>28696.569228076318</v>
      </c>
      <c r="C19" s="241">
        <v>57431.667562242525</v>
      </c>
      <c r="D19" s="241">
        <v>73170.67389095834</v>
      </c>
      <c r="E19" s="241">
        <v>82268.22830748928</v>
      </c>
      <c r="F19" s="241">
        <v>97006.40725113299</v>
      </c>
      <c r="G19" s="244">
        <v>99818.69158878505</v>
      </c>
      <c r="H19" s="777">
        <v>101225.45059042884</v>
      </c>
      <c r="I19" s="846">
        <f t="shared" si="0"/>
        <v>94900.34777956126</v>
      </c>
      <c r="J19" s="396">
        <f t="shared" si="1"/>
        <v>16</v>
      </c>
      <c r="K19" s="778">
        <v>6436</v>
      </c>
      <c r="L19" s="398">
        <v>7476</v>
      </c>
      <c r="M19" s="779">
        <v>651487</v>
      </c>
      <c r="N19" s="770">
        <v>709475</v>
      </c>
      <c r="O19" s="893">
        <f t="shared" si="2"/>
        <v>-6.248530161115074</v>
      </c>
      <c r="P19" s="893">
        <f t="shared" si="3"/>
        <v>230.7027645894064</v>
      </c>
      <c r="Q19" s="894">
        <f t="shared" si="4"/>
        <v>0.8279916100238985</v>
      </c>
      <c r="R19" s="895">
        <f t="shared" si="5"/>
        <v>0.7053929683423276</v>
      </c>
      <c r="S19" s="391" t="s">
        <v>53</v>
      </c>
      <c r="T19" s="234"/>
      <c r="V19" s="185"/>
    </row>
    <row r="20" spans="1:22" ht="9" customHeight="1">
      <c r="A20" s="391" t="s">
        <v>94</v>
      </c>
      <c r="B20" s="241">
        <v>42242.413391818096</v>
      </c>
      <c r="C20" s="241">
        <v>62131.014012562984</v>
      </c>
      <c r="D20" s="241">
        <v>68480.51577972501</v>
      </c>
      <c r="E20" s="241">
        <v>82625.46894539392</v>
      </c>
      <c r="F20" s="241">
        <v>85869.79931473323</v>
      </c>
      <c r="G20" s="244">
        <v>98546.84741933206</v>
      </c>
      <c r="H20" s="777">
        <v>95735.27544614517</v>
      </c>
      <c r="I20" s="846">
        <f t="shared" si="0"/>
        <v>95364.39010680157</v>
      </c>
      <c r="J20" s="396">
        <f t="shared" si="1"/>
        <v>17</v>
      </c>
      <c r="K20" s="778">
        <v>14177</v>
      </c>
      <c r="L20" s="398">
        <v>14232</v>
      </c>
      <c r="M20" s="779">
        <v>1357239</v>
      </c>
      <c r="N20" s="770">
        <v>1357226</v>
      </c>
      <c r="O20" s="893">
        <f t="shared" si="2"/>
        <v>-0.3874071888498798</v>
      </c>
      <c r="P20" s="893">
        <f t="shared" si="3"/>
        <v>125.75507043655945</v>
      </c>
      <c r="Q20" s="894">
        <f t="shared" si="4"/>
        <v>0.7830837441609785</v>
      </c>
      <c r="R20" s="895">
        <f t="shared" si="5"/>
        <v>0.7088421885223091</v>
      </c>
      <c r="S20" s="391" t="s">
        <v>94</v>
      </c>
      <c r="T20" s="234"/>
      <c r="V20" s="185"/>
    </row>
    <row r="21" spans="1:22" ht="9" customHeight="1">
      <c r="A21" s="391" t="s">
        <v>68</v>
      </c>
      <c r="B21" s="241">
        <v>41802.375607931164</v>
      </c>
      <c r="C21" s="241">
        <v>49457.541428705175</v>
      </c>
      <c r="D21" s="241">
        <v>76387.60415691415</v>
      </c>
      <c r="E21" s="241">
        <v>86804.8893416057</v>
      </c>
      <c r="F21" s="241">
        <v>106304.48192771085</v>
      </c>
      <c r="G21" s="244">
        <v>106844.23587409935</v>
      </c>
      <c r="H21" s="777">
        <v>115091.02977432201</v>
      </c>
      <c r="I21" s="846">
        <f t="shared" si="0"/>
        <v>101543.88611294428</v>
      </c>
      <c r="J21" s="396">
        <f t="shared" si="1"/>
        <v>18</v>
      </c>
      <c r="K21" s="778">
        <v>10546</v>
      </c>
      <c r="L21" s="398">
        <v>10607</v>
      </c>
      <c r="M21" s="779">
        <v>1213750</v>
      </c>
      <c r="N21" s="770">
        <v>1077076</v>
      </c>
      <c r="O21" s="893">
        <f t="shared" si="2"/>
        <v>-11.770807584172159</v>
      </c>
      <c r="P21" s="893">
        <f t="shared" si="3"/>
        <v>142.9141517346645</v>
      </c>
      <c r="Q21" s="894">
        <f t="shared" si="4"/>
        <v>0.9414075856053506</v>
      </c>
      <c r="R21" s="895">
        <f t="shared" si="5"/>
        <v>0.7547742965980115</v>
      </c>
      <c r="S21" s="391" t="s">
        <v>68</v>
      </c>
      <c r="T21" s="234"/>
      <c r="V21" s="185"/>
    </row>
    <row r="22" spans="1:22" ht="9" customHeight="1">
      <c r="A22" s="391" t="s">
        <v>76</v>
      </c>
      <c r="B22" s="241">
        <v>18379.95482253922</v>
      </c>
      <c r="C22" s="241">
        <v>23489.085800734818</v>
      </c>
      <c r="D22" s="241">
        <v>33335.95922150139</v>
      </c>
      <c r="E22" s="241">
        <v>46992.008392730415</v>
      </c>
      <c r="F22" s="241">
        <v>54780.696621600815</v>
      </c>
      <c r="G22" s="244">
        <v>52452.162395268606</v>
      </c>
      <c r="H22" s="777">
        <v>61338.3509990796</v>
      </c>
      <c r="I22" s="846">
        <f t="shared" si="0"/>
        <v>105728.09856018999</v>
      </c>
      <c r="J22" s="396">
        <f t="shared" si="1"/>
        <v>19</v>
      </c>
      <c r="K22" s="778">
        <v>33681</v>
      </c>
      <c r="L22" s="398">
        <v>33685</v>
      </c>
      <c r="M22" s="779">
        <v>2065937</v>
      </c>
      <c r="N22" s="770">
        <v>3561451</v>
      </c>
      <c r="O22" s="893">
        <f t="shared" si="2"/>
        <v>72.36866795094714</v>
      </c>
      <c r="P22" s="893">
        <f t="shared" si="3"/>
        <v>475.2359000933795</v>
      </c>
      <c r="Q22" s="894">
        <f t="shared" si="4"/>
        <v>0.5017279716089607</v>
      </c>
      <c r="R22" s="895">
        <f t="shared" si="5"/>
        <v>0.7858754896641684</v>
      </c>
      <c r="S22" s="391" t="s">
        <v>76</v>
      </c>
      <c r="T22" s="234"/>
      <c r="V22" s="185"/>
    </row>
    <row r="23" spans="1:22" ht="9" customHeight="1">
      <c r="A23" s="391" t="s">
        <v>98</v>
      </c>
      <c r="B23" s="241">
        <v>37204.16218155723</v>
      </c>
      <c r="C23" s="241">
        <v>44957.38636363637</v>
      </c>
      <c r="D23" s="241">
        <v>56783.65045806906</v>
      </c>
      <c r="E23" s="241">
        <v>85347.29064039409</v>
      </c>
      <c r="F23" s="241">
        <v>87079.08611599298</v>
      </c>
      <c r="G23" s="244">
        <v>91719.40928270042</v>
      </c>
      <c r="H23" s="777">
        <v>99932.1139641224</v>
      </c>
      <c r="I23" s="846">
        <f t="shared" si="0"/>
        <v>106655.64544495252</v>
      </c>
      <c r="J23" s="396">
        <f t="shared" si="1"/>
        <v>20</v>
      </c>
      <c r="K23" s="778">
        <v>2843</v>
      </c>
      <c r="L23" s="398">
        <v>2843</v>
      </c>
      <c r="M23" s="779">
        <v>284107</v>
      </c>
      <c r="N23" s="770">
        <v>303222</v>
      </c>
      <c r="O23" s="893">
        <f t="shared" si="2"/>
        <v>6.728098920477154</v>
      </c>
      <c r="P23" s="893">
        <f t="shared" si="3"/>
        <v>186.67664903854129</v>
      </c>
      <c r="Q23" s="894">
        <f t="shared" si="4"/>
        <v>0.8174125326350388</v>
      </c>
      <c r="R23" s="895">
        <f t="shared" si="5"/>
        <v>0.7927699327892782</v>
      </c>
      <c r="S23" s="391" t="s">
        <v>98</v>
      </c>
      <c r="T23" s="234"/>
      <c r="V23" s="185"/>
    </row>
    <row r="24" spans="1:22" ht="9" customHeight="1">
      <c r="A24" s="391" t="s">
        <v>65</v>
      </c>
      <c r="B24" s="241">
        <v>29522.91052114061</v>
      </c>
      <c r="C24" s="241">
        <v>44008.414872798436</v>
      </c>
      <c r="D24" s="241">
        <v>46795.97813354159</v>
      </c>
      <c r="E24" s="241">
        <v>68269.12621359223</v>
      </c>
      <c r="F24" s="241">
        <v>80839.4263785094</v>
      </c>
      <c r="G24" s="244">
        <v>87686.50393383094</v>
      </c>
      <c r="H24" s="777">
        <v>94727.56604154063</v>
      </c>
      <c r="I24" s="846">
        <f t="shared" si="0"/>
        <v>111978.82637628553</v>
      </c>
      <c r="J24" s="396">
        <f t="shared" si="1"/>
        <v>21</v>
      </c>
      <c r="K24" s="778">
        <v>4959</v>
      </c>
      <c r="L24" s="398">
        <v>4959</v>
      </c>
      <c r="M24" s="779">
        <v>469754</v>
      </c>
      <c r="N24" s="770">
        <v>555303</v>
      </c>
      <c r="O24" s="893">
        <f t="shared" si="2"/>
        <v>18.211446842389844</v>
      </c>
      <c r="P24" s="893">
        <f t="shared" si="3"/>
        <v>279.2946711541206</v>
      </c>
      <c r="Q24" s="894">
        <f t="shared" si="4"/>
        <v>0.7748410055266924</v>
      </c>
      <c r="R24" s="895">
        <f t="shared" si="5"/>
        <v>0.8323370627949385</v>
      </c>
      <c r="S24" s="391" t="s">
        <v>65</v>
      </c>
      <c r="T24" s="234"/>
      <c r="V24" s="185"/>
    </row>
    <row r="25" spans="1:22" ht="9" customHeight="1">
      <c r="A25" s="391" t="s">
        <v>70</v>
      </c>
      <c r="B25" s="241">
        <v>48979.90133382057</v>
      </c>
      <c r="C25" s="241">
        <v>52794.75299356159</v>
      </c>
      <c r="D25" s="241">
        <v>69041.78172649778</v>
      </c>
      <c r="E25" s="241">
        <v>74948.91909695191</v>
      </c>
      <c r="F25" s="241">
        <v>90406.07221989341</v>
      </c>
      <c r="G25" s="244">
        <v>83060.73310972688</v>
      </c>
      <c r="H25" s="777">
        <v>111318.93349310965</v>
      </c>
      <c r="I25" s="846">
        <f t="shared" si="0"/>
        <v>115022.33800455145</v>
      </c>
      <c r="J25" s="396">
        <f t="shared" si="1"/>
        <v>22</v>
      </c>
      <c r="K25" s="778">
        <v>16690</v>
      </c>
      <c r="L25" s="398">
        <v>16698</v>
      </c>
      <c r="M25" s="779">
        <v>1857913</v>
      </c>
      <c r="N25" s="770">
        <v>1920643</v>
      </c>
      <c r="O25" s="893">
        <f t="shared" si="2"/>
        <v>3.3268415311138675</v>
      </c>
      <c r="P25" s="893">
        <f t="shared" si="3"/>
        <v>134.835789522362</v>
      </c>
      <c r="Q25" s="894">
        <f t="shared" si="4"/>
        <v>0.9105530519398666</v>
      </c>
      <c r="R25" s="895">
        <f t="shared" si="5"/>
        <v>0.8549594425003715</v>
      </c>
      <c r="S25" s="391" t="s">
        <v>70</v>
      </c>
      <c r="T25" s="234"/>
      <c r="V25" s="185"/>
    </row>
    <row r="26" spans="1:22" ht="9" customHeight="1">
      <c r="A26" s="391" t="s">
        <v>75</v>
      </c>
      <c r="B26" s="241">
        <v>44767.61139626571</v>
      </c>
      <c r="C26" s="241">
        <v>62068.69200838072</v>
      </c>
      <c r="D26" s="241">
        <v>53863.49969933855</v>
      </c>
      <c r="E26" s="241">
        <v>84346.01106144405</v>
      </c>
      <c r="F26" s="241">
        <v>100653.29883570505</v>
      </c>
      <c r="G26" s="244">
        <v>110065.6197845547</v>
      </c>
      <c r="H26" s="777">
        <v>114381.13578009364</v>
      </c>
      <c r="I26" s="846">
        <f t="shared" si="0"/>
        <v>116835.95505617978</v>
      </c>
      <c r="J26" s="396">
        <f t="shared" si="1"/>
        <v>23</v>
      </c>
      <c r="K26" s="778">
        <v>13242</v>
      </c>
      <c r="L26" s="398">
        <v>12905</v>
      </c>
      <c r="M26" s="779">
        <v>1514635</v>
      </c>
      <c r="N26" s="770">
        <v>1507768</v>
      </c>
      <c r="O26" s="893">
        <f t="shared" si="2"/>
        <v>2.146174943397762</v>
      </c>
      <c r="P26" s="893">
        <f t="shared" si="3"/>
        <v>160.98322294212383</v>
      </c>
      <c r="Q26" s="894">
        <f t="shared" si="4"/>
        <v>0.9356008811866595</v>
      </c>
      <c r="R26" s="895">
        <f t="shared" si="5"/>
        <v>0.8684400328819369</v>
      </c>
      <c r="S26" s="391" t="s">
        <v>75</v>
      </c>
      <c r="T26" s="234"/>
      <c r="V26" s="185"/>
    </row>
    <row r="27" spans="1:22" ht="9" customHeight="1">
      <c r="A27" s="391" t="s">
        <v>54</v>
      </c>
      <c r="B27" s="241">
        <v>40926.249144421636</v>
      </c>
      <c r="C27" s="241">
        <v>62746.15594577381</v>
      </c>
      <c r="D27" s="241">
        <v>72983.596099517</v>
      </c>
      <c r="E27" s="241">
        <v>94076.35245160123</v>
      </c>
      <c r="F27" s="241">
        <v>105276.36394586774</v>
      </c>
      <c r="G27" s="244">
        <v>111286.49766271125</v>
      </c>
      <c r="H27" s="777">
        <v>118385.21575311743</v>
      </c>
      <c r="I27" s="846">
        <f t="shared" si="0"/>
        <v>125019.45069788383</v>
      </c>
      <c r="J27" s="396">
        <f t="shared" si="1"/>
        <v>24</v>
      </c>
      <c r="K27" s="778">
        <v>11147</v>
      </c>
      <c r="L27" s="398">
        <v>11105</v>
      </c>
      <c r="M27" s="779">
        <v>1319640</v>
      </c>
      <c r="N27" s="770">
        <v>1388341</v>
      </c>
      <c r="O27" s="893">
        <f t="shared" si="2"/>
        <v>5.603938720356391</v>
      </c>
      <c r="P27" s="893">
        <f t="shared" si="3"/>
        <v>205.47497831211422</v>
      </c>
      <c r="Q27" s="894">
        <f t="shared" si="4"/>
        <v>0.9683529667954727</v>
      </c>
      <c r="R27" s="895">
        <f t="shared" si="5"/>
        <v>0.9292678424440992</v>
      </c>
      <c r="S27" s="391" t="s">
        <v>54</v>
      </c>
      <c r="T27" s="234"/>
      <c r="V27" s="185"/>
    </row>
    <row r="28" spans="1:22" ht="9" customHeight="1">
      <c r="A28" s="391" t="s">
        <v>60</v>
      </c>
      <c r="B28" s="241">
        <v>44866.55112651646</v>
      </c>
      <c r="C28" s="241">
        <v>65042.26525088487</v>
      </c>
      <c r="D28" s="241">
        <v>88297.80374773323</v>
      </c>
      <c r="E28" s="241">
        <v>116687.79434850863</v>
      </c>
      <c r="F28" s="244">
        <v>153324.9423520369</v>
      </c>
      <c r="G28" s="244">
        <v>210522.02937249668</v>
      </c>
      <c r="H28" s="777">
        <v>151503.39366515836</v>
      </c>
      <c r="I28" s="846">
        <f t="shared" si="0"/>
        <v>126544.99532273153</v>
      </c>
      <c r="J28" s="396">
        <f t="shared" si="1"/>
        <v>25</v>
      </c>
      <c r="K28" s="778">
        <v>5304</v>
      </c>
      <c r="L28" s="398">
        <v>5345</v>
      </c>
      <c r="M28" s="779">
        <v>803574</v>
      </c>
      <c r="N28" s="770">
        <v>676383</v>
      </c>
      <c r="O28" s="893">
        <f t="shared" si="2"/>
        <v>-16.4738213043518</v>
      </c>
      <c r="P28" s="893">
        <f t="shared" si="3"/>
        <v>182.0475212500622</v>
      </c>
      <c r="Q28" s="894">
        <f t="shared" si="4"/>
        <v>1.2392490042100148</v>
      </c>
      <c r="R28" s="895">
        <f t="shared" si="5"/>
        <v>0.9406071944742902</v>
      </c>
      <c r="S28" s="391" t="s">
        <v>60</v>
      </c>
      <c r="T28" s="234"/>
      <c r="V28" s="185"/>
    </row>
    <row r="29" spans="1:22" ht="9" customHeight="1">
      <c r="A29" s="391" t="s">
        <v>77</v>
      </c>
      <c r="B29" s="241">
        <v>35842.69662921348</v>
      </c>
      <c r="C29" s="241">
        <v>35986.1204173447</v>
      </c>
      <c r="D29" s="241">
        <v>48938.371654730494</v>
      </c>
      <c r="E29" s="241">
        <v>77998.69500372856</v>
      </c>
      <c r="F29" s="244">
        <v>76639.12804542956</v>
      </c>
      <c r="G29" s="244">
        <v>74616.9163317501</v>
      </c>
      <c r="H29" s="777">
        <v>92407.47105643994</v>
      </c>
      <c r="I29" s="846">
        <f t="shared" si="0"/>
        <v>130311.9681332609</v>
      </c>
      <c r="J29" s="396">
        <f t="shared" si="1"/>
        <v>26</v>
      </c>
      <c r="K29" s="778">
        <v>11056</v>
      </c>
      <c r="L29" s="398">
        <v>11046</v>
      </c>
      <c r="M29" s="779">
        <v>1021657</v>
      </c>
      <c r="N29" s="770">
        <v>1439426</v>
      </c>
      <c r="O29" s="893">
        <f t="shared" si="2"/>
        <v>41.01886637896403</v>
      </c>
      <c r="P29" s="893">
        <f t="shared" si="3"/>
        <v>263.56630607712293</v>
      </c>
      <c r="Q29" s="894">
        <f t="shared" si="4"/>
        <v>0.7558633751885023</v>
      </c>
      <c r="R29" s="895">
        <f t="shared" si="5"/>
        <v>0.9686070511097623</v>
      </c>
      <c r="S29" s="391" t="s">
        <v>77</v>
      </c>
      <c r="T29" s="234"/>
      <c r="V29" s="185"/>
    </row>
    <row r="30" spans="1:22" ht="9" customHeight="1">
      <c r="A30" s="391" t="s">
        <v>90</v>
      </c>
      <c r="B30" s="241">
        <v>40284.159090909096</v>
      </c>
      <c r="C30" s="241">
        <v>58685.42823866691</v>
      </c>
      <c r="D30" s="241">
        <v>67395.08015103213</v>
      </c>
      <c r="E30" s="241">
        <v>99199.05757958855</v>
      </c>
      <c r="F30" s="241">
        <v>94057.40620957309</v>
      </c>
      <c r="G30" s="244">
        <v>100558.48716586188</v>
      </c>
      <c r="H30" s="777">
        <v>122778.01420080024</v>
      </c>
      <c r="I30" s="846">
        <f t="shared" si="0"/>
        <v>131997.1114830013</v>
      </c>
      <c r="J30" s="396">
        <f t="shared" si="1"/>
        <v>27</v>
      </c>
      <c r="K30" s="778">
        <v>43237</v>
      </c>
      <c r="L30" s="398">
        <v>43621</v>
      </c>
      <c r="M30" s="779">
        <v>5308553</v>
      </c>
      <c r="N30" s="770">
        <v>5757846</v>
      </c>
      <c r="O30" s="893">
        <f t="shared" si="2"/>
        <v>7.508752558192917</v>
      </c>
      <c r="P30" s="893">
        <f t="shared" si="3"/>
        <v>227.66505361356548</v>
      </c>
      <c r="Q30" s="894">
        <f t="shared" si="4"/>
        <v>1.004284644431801</v>
      </c>
      <c r="R30" s="895">
        <f t="shared" si="5"/>
        <v>0.9811326982477142</v>
      </c>
      <c r="S30" s="391" t="s">
        <v>90</v>
      </c>
      <c r="T30" s="234"/>
      <c r="V30" s="185"/>
    </row>
    <row r="31" spans="1:22" ht="9" customHeight="1">
      <c r="A31" s="391" t="s">
        <v>99</v>
      </c>
      <c r="B31" s="241">
        <v>40196.32928475033</v>
      </c>
      <c r="C31" s="241">
        <v>52031.942776018346</v>
      </c>
      <c r="D31" s="241">
        <v>75031.53724247227</v>
      </c>
      <c r="E31" s="241">
        <v>70137.51060220525</v>
      </c>
      <c r="F31" s="241">
        <v>105133.26231989685</v>
      </c>
      <c r="G31" s="244">
        <v>110094.30365552814</v>
      </c>
      <c r="H31" s="777">
        <v>113968.818596274</v>
      </c>
      <c r="I31" s="846">
        <f t="shared" si="0"/>
        <v>134460.6716376072</v>
      </c>
      <c r="J31" s="396">
        <f t="shared" si="1"/>
        <v>28</v>
      </c>
      <c r="K31" s="778">
        <v>17767</v>
      </c>
      <c r="L31" s="398">
        <v>17837</v>
      </c>
      <c r="M31" s="779">
        <v>2024884</v>
      </c>
      <c r="N31" s="770">
        <v>2398375</v>
      </c>
      <c r="O31" s="893">
        <f t="shared" si="2"/>
        <v>17.98022765676292</v>
      </c>
      <c r="P31" s="893">
        <f t="shared" si="3"/>
        <v>234.509827216036</v>
      </c>
      <c r="Q31" s="894">
        <f t="shared" si="4"/>
        <v>0.9322282593126144</v>
      </c>
      <c r="R31" s="895">
        <f t="shared" si="5"/>
        <v>0.9994443066960198</v>
      </c>
      <c r="S31" s="391" t="s">
        <v>99</v>
      </c>
      <c r="T31" s="234"/>
      <c r="V31" s="185"/>
    </row>
    <row r="32" spans="1:22" ht="9" customHeight="1">
      <c r="A32" s="391" t="s">
        <v>87</v>
      </c>
      <c r="B32" s="241">
        <v>50390.97967459572</v>
      </c>
      <c r="C32" s="241">
        <v>69405.28677331253</v>
      </c>
      <c r="D32" s="241">
        <v>87898.45388479735</v>
      </c>
      <c r="E32" s="241">
        <v>103778.70749510414</v>
      </c>
      <c r="F32" s="241">
        <v>110912.43993593166</v>
      </c>
      <c r="G32" s="244">
        <v>122839.27696896844</v>
      </c>
      <c r="H32" s="777">
        <v>130087.27434811679</v>
      </c>
      <c r="I32" s="846">
        <f t="shared" si="0"/>
        <v>135749.20028434336</v>
      </c>
      <c r="J32" s="396">
        <f t="shared" si="1"/>
        <v>29</v>
      </c>
      <c r="K32" s="778">
        <v>22435</v>
      </c>
      <c r="L32" s="398">
        <v>22508</v>
      </c>
      <c r="M32" s="779">
        <v>2918508</v>
      </c>
      <c r="N32" s="770">
        <v>3055443</v>
      </c>
      <c r="O32" s="893">
        <f t="shared" si="2"/>
        <v>4.352405694253473</v>
      </c>
      <c r="P32" s="893">
        <f t="shared" si="3"/>
        <v>169.39186568897057</v>
      </c>
      <c r="Q32" s="894">
        <f t="shared" si="4"/>
        <v>1.0640720402118142</v>
      </c>
      <c r="R32" s="895">
        <f t="shared" si="5"/>
        <v>1.0090219222494066</v>
      </c>
      <c r="S32" s="391" t="s">
        <v>87</v>
      </c>
      <c r="T32" s="234"/>
      <c r="V32" s="185"/>
    </row>
    <row r="33" spans="1:22" ht="9" customHeight="1">
      <c r="A33" s="391" t="s">
        <v>58</v>
      </c>
      <c r="B33" s="241">
        <v>38623.58886141275</v>
      </c>
      <c r="C33" s="241">
        <v>56780.896478121664</v>
      </c>
      <c r="D33" s="241">
        <v>71614.05405405405</v>
      </c>
      <c r="E33" s="241">
        <v>106043.79562043796</v>
      </c>
      <c r="F33" s="244">
        <v>155648.35589941972</v>
      </c>
      <c r="G33" s="244">
        <v>135250.89432466403</v>
      </c>
      <c r="H33" s="777">
        <v>119666.37697952878</v>
      </c>
      <c r="I33" s="846">
        <f t="shared" si="0"/>
        <v>137536.30024610338</v>
      </c>
      <c r="J33" s="396">
        <f t="shared" si="1"/>
        <v>30</v>
      </c>
      <c r="K33" s="778">
        <v>10356</v>
      </c>
      <c r="L33" s="398">
        <v>9752</v>
      </c>
      <c r="M33" s="779">
        <v>1239265</v>
      </c>
      <c r="N33" s="770">
        <v>1341254</v>
      </c>
      <c r="O33" s="893">
        <f t="shared" si="2"/>
        <v>14.933119659527746</v>
      </c>
      <c r="P33" s="893">
        <f t="shared" si="3"/>
        <v>256.09404589408905</v>
      </c>
      <c r="Q33" s="894">
        <f t="shared" si="4"/>
        <v>0.9788324533314094</v>
      </c>
      <c r="R33" s="895">
        <f t="shared" si="5"/>
        <v>1.0223054114698944</v>
      </c>
      <c r="S33" s="391" t="s">
        <v>58</v>
      </c>
      <c r="T33" s="234"/>
      <c r="V33" s="185"/>
    </row>
    <row r="34" spans="1:22" ht="9" customHeight="1">
      <c r="A34" s="391" t="s">
        <v>100</v>
      </c>
      <c r="B34" s="241">
        <v>36443.16638709162</v>
      </c>
      <c r="C34" s="241">
        <v>54760.28220957268</v>
      </c>
      <c r="D34" s="241">
        <v>68700.47454355344</v>
      </c>
      <c r="E34" s="241">
        <v>96203.32090816672</v>
      </c>
      <c r="F34" s="241">
        <v>117511.29155036793</v>
      </c>
      <c r="G34" s="244">
        <v>153700.27132440225</v>
      </c>
      <c r="H34" s="777">
        <v>134530.34032080116</v>
      </c>
      <c r="I34" s="846">
        <f t="shared" si="0"/>
        <v>140793.4617334009</v>
      </c>
      <c r="J34" s="396">
        <f t="shared" si="1"/>
        <v>31</v>
      </c>
      <c r="K34" s="778">
        <v>11783</v>
      </c>
      <c r="L34" s="398">
        <v>11838</v>
      </c>
      <c r="M34" s="779">
        <v>1585171</v>
      </c>
      <c r="N34" s="770">
        <v>1666713</v>
      </c>
      <c r="O34" s="893">
        <f t="shared" si="2"/>
        <v>4.655545654359237</v>
      </c>
      <c r="P34" s="893">
        <f t="shared" si="3"/>
        <v>286.33707136729686</v>
      </c>
      <c r="Q34" s="894">
        <f t="shared" si="4"/>
        <v>1.100414890025843</v>
      </c>
      <c r="R34" s="895">
        <f t="shared" si="5"/>
        <v>1.046515847613206</v>
      </c>
      <c r="S34" s="391" t="s">
        <v>100</v>
      </c>
      <c r="T34" s="234"/>
      <c r="V34" s="185"/>
    </row>
    <row r="35" spans="1:22" ht="9" customHeight="1">
      <c r="A35" s="391" t="s">
        <v>62</v>
      </c>
      <c r="B35" s="241">
        <v>42510.422473896615</v>
      </c>
      <c r="C35" s="241">
        <v>70296.94789500309</v>
      </c>
      <c r="D35" s="241">
        <v>79898.78858929269</v>
      </c>
      <c r="E35" s="241">
        <v>79418.93751720342</v>
      </c>
      <c r="F35" s="241">
        <v>100827.7012248469</v>
      </c>
      <c r="G35" s="244">
        <v>109005.30808799386</v>
      </c>
      <c r="H35" s="777">
        <v>142239.3575636323</v>
      </c>
      <c r="I35" s="846">
        <f t="shared" si="0"/>
        <v>152175.60975609755</v>
      </c>
      <c r="J35" s="396">
        <f t="shared" si="1"/>
        <v>32</v>
      </c>
      <c r="K35" s="778">
        <v>17994</v>
      </c>
      <c r="L35" s="398">
        <v>18040</v>
      </c>
      <c r="M35" s="779">
        <v>2559455</v>
      </c>
      <c r="N35" s="770">
        <v>2745248</v>
      </c>
      <c r="O35" s="893">
        <f t="shared" si="2"/>
        <v>6.985585679420796</v>
      </c>
      <c r="P35" s="893">
        <f t="shared" si="3"/>
        <v>257.9724709852989</v>
      </c>
      <c r="Q35" s="894">
        <f t="shared" si="4"/>
        <v>1.1634721701995832</v>
      </c>
      <c r="R35" s="895">
        <f t="shared" si="5"/>
        <v>1.1311191959433047</v>
      </c>
      <c r="S35" s="391" t="s">
        <v>62</v>
      </c>
      <c r="T35" s="234"/>
      <c r="V35" s="185"/>
    </row>
    <row r="36" spans="1:22" ht="9" customHeight="1">
      <c r="A36" s="391" t="s">
        <v>95</v>
      </c>
      <c r="B36" s="241">
        <v>23158.282947038406</v>
      </c>
      <c r="C36" s="241">
        <v>38080.22241946431</v>
      </c>
      <c r="D36" s="241">
        <v>41736.49001643752</v>
      </c>
      <c r="E36" s="241">
        <v>66350.24721255235</v>
      </c>
      <c r="F36" s="241">
        <v>84026.8386416156</v>
      </c>
      <c r="G36" s="244">
        <v>106221.25271496906</v>
      </c>
      <c r="H36" s="777">
        <v>110502.46706406852</v>
      </c>
      <c r="I36" s="846">
        <f aca="true" t="shared" si="6" ref="I36:I53">N36*1000/L36</f>
        <v>158046.89644844885</v>
      </c>
      <c r="J36" s="396">
        <f aca="true" t="shared" si="7" ref="J36:J53">RANK(I36,I$4:I$53,1)</f>
        <v>33</v>
      </c>
      <c r="K36" s="778">
        <v>79852</v>
      </c>
      <c r="L36" s="398">
        <v>80134</v>
      </c>
      <c r="M36" s="779">
        <v>8823843</v>
      </c>
      <c r="N36" s="770">
        <v>12664930</v>
      </c>
      <c r="O36" s="893">
        <f aca="true" t="shared" si="8" ref="O36:O53">(I36-H36)*100/H36</f>
        <v>43.02567231988985</v>
      </c>
      <c r="P36" s="893">
        <f aca="true" t="shared" si="9" ref="P36:P53">(I36-$B36)*100/$B36</f>
        <v>582.4637940986063</v>
      </c>
      <c r="Q36" s="894">
        <f aca="true" t="shared" si="10" ref="Q36:Q53">H36/H$55</f>
        <v>0.9038746193009493</v>
      </c>
      <c r="R36" s="895">
        <f aca="true" t="shared" si="11" ref="R36:R53">I36/I$55</f>
        <v>1.1747603884658726</v>
      </c>
      <c r="S36" s="391" t="s">
        <v>95</v>
      </c>
      <c r="T36" s="234"/>
      <c r="V36" s="185"/>
    </row>
    <row r="37" spans="1:22" ht="9" customHeight="1">
      <c r="A37" s="391" t="s">
        <v>82</v>
      </c>
      <c r="B37" s="241">
        <v>40112.09640745793</v>
      </c>
      <c r="C37" s="241">
        <v>72789.48667324778</v>
      </c>
      <c r="D37" s="241">
        <v>74074.12935323383</v>
      </c>
      <c r="E37" s="241">
        <v>84070.52080737603</v>
      </c>
      <c r="F37" s="241">
        <v>85833.25230918814</v>
      </c>
      <c r="G37" s="244">
        <v>88191.30869130869</v>
      </c>
      <c r="H37" s="777">
        <v>122319.37172774869</v>
      </c>
      <c r="I37" s="846">
        <f t="shared" si="6"/>
        <v>163610.80813088745</v>
      </c>
      <c r="J37" s="396">
        <f t="shared" si="7"/>
        <v>34</v>
      </c>
      <c r="K37" s="778">
        <v>4011</v>
      </c>
      <c r="L37" s="398">
        <v>4034</v>
      </c>
      <c r="M37" s="779">
        <v>490623</v>
      </c>
      <c r="N37" s="770">
        <v>660006</v>
      </c>
      <c r="O37" s="893">
        <f t="shared" si="8"/>
        <v>33.75707038051408</v>
      </c>
      <c r="P37" s="893">
        <f t="shared" si="9"/>
        <v>307.8839621567816</v>
      </c>
      <c r="Q37" s="894">
        <f t="shared" si="10"/>
        <v>1.0005330965999832</v>
      </c>
      <c r="R37" s="895">
        <f t="shared" si="11"/>
        <v>1.2161168668044608</v>
      </c>
      <c r="S37" s="391" t="s">
        <v>82</v>
      </c>
      <c r="T37" s="234"/>
      <c r="V37" s="185"/>
    </row>
    <row r="38" spans="1:22" ht="9" customHeight="1">
      <c r="A38" s="391" t="s">
        <v>85</v>
      </c>
      <c r="B38" s="241">
        <v>35381.24638240402</v>
      </c>
      <c r="C38" s="241">
        <v>51626.43678160919</v>
      </c>
      <c r="D38" s="241">
        <v>83039.05953735305</v>
      </c>
      <c r="E38" s="241">
        <v>105469.44937833036</v>
      </c>
      <c r="F38" s="244">
        <v>140420.495275334</v>
      </c>
      <c r="G38" s="244">
        <v>133381.45896656535</v>
      </c>
      <c r="H38" s="777">
        <v>164119.53401992234</v>
      </c>
      <c r="I38" s="846">
        <f t="shared" si="6"/>
        <v>179450.1265822785</v>
      </c>
      <c r="J38" s="396">
        <f t="shared" si="7"/>
        <v>35</v>
      </c>
      <c r="K38" s="778">
        <v>5923</v>
      </c>
      <c r="L38" s="398">
        <v>5925</v>
      </c>
      <c r="M38" s="779">
        <v>972080</v>
      </c>
      <c r="N38" s="770">
        <v>1063242</v>
      </c>
      <c r="O38" s="893">
        <f t="shared" si="8"/>
        <v>9.341113874046938</v>
      </c>
      <c r="P38" s="893">
        <f t="shared" si="9"/>
        <v>407.1899521084241</v>
      </c>
      <c r="Q38" s="894">
        <f t="shared" si="10"/>
        <v>1.3424449722565746</v>
      </c>
      <c r="R38" s="895">
        <f t="shared" si="11"/>
        <v>1.3338503010896454</v>
      </c>
      <c r="S38" s="391" t="s">
        <v>85</v>
      </c>
      <c r="T38" s="234"/>
      <c r="V38" s="185"/>
    </row>
    <row r="39" spans="1:22" ht="9" customHeight="1">
      <c r="A39" s="391" t="s">
        <v>96</v>
      </c>
      <c r="B39" s="241">
        <v>51431.948424068774</v>
      </c>
      <c r="C39" s="241">
        <v>49889.36831204695</v>
      </c>
      <c r="D39" s="241">
        <v>59521.926795580104</v>
      </c>
      <c r="E39" s="241">
        <v>159670.265638389</v>
      </c>
      <c r="F39" s="241">
        <v>295093.89911383775</v>
      </c>
      <c r="G39" s="244">
        <v>142167.00749829583</v>
      </c>
      <c r="H39" s="777">
        <v>165792.2366621067</v>
      </c>
      <c r="I39" s="846">
        <f t="shared" si="6"/>
        <v>192023.83810667123</v>
      </c>
      <c r="J39" s="396">
        <f t="shared" si="7"/>
        <v>36</v>
      </c>
      <c r="K39" s="778">
        <v>5848</v>
      </c>
      <c r="L39" s="398">
        <v>5831</v>
      </c>
      <c r="M39" s="779">
        <v>969553</v>
      </c>
      <c r="N39" s="770">
        <v>1119691</v>
      </c>
      <c r="O39" s="893">
        <f t="shared" si="8"/>
        <v>15.821972109602399</v>
      </c>
      <c r="P39" s="893">
        <f t="shared" si="9"/>
        <v>273.35516928775195</v>
      </c>
      <c r="Q39" s="894">
        <f t="shared" si="10"/>
        <v>1.3561271415698757</v>
      </c>
      <c r="R39" s="895">
        <f t="shared" si="11"/>
        <v>1.4273105243953996</v>
      </c>
      <c r="S39" s="391" t="s">
        <v>96</v>
      </c>
      <c r="T39" s="234"/>
      <c r="V39" s="185"/>
    </row>
    <row r="40" spans="1:22" ht="9" customHeight="1">
      <c r="A40" s="391" t="s">
        <v>89</v>
      </c>
      <c r="B40" s="241">
        <v>29839.53574060427</v>
      </c>
      <c r="C40" s="241">
        <v>43470.367390721374</v>
      </c>
      <c r="D40" s="241">
        <v>52142.959964012596</v>
      </c>
      <c r="E40" s="241">
        <v>59470.307443365695</v>
      </c>
      <c r="F40" s="241">
        <v>65462.2131147541</v>
      </c>
      <c r="G40" s="244">
        <v>92102.4450891007</v>
      </c>
      <c r="H40" s="777">
        <v>86061.99751346871</v>
      </c>
      <c r="I40" s="846">
        <f t="shared" si="6"/>
        <v>196357.9566335906</v>
      </c>
      <c r="J40" s="396">
        <f t="shared" si="7"/>
        <v>37</v>
      </c>
      <c r="K40" s="778">
        <v>12065</v>
      </c>
      <c r="L40" s="748">
        <v>8163</v>
      </c>
      <c r="M40" s="779">
        <v>1038338</v>
      </c>
      <c r="N40" s="770">
        <v>1602870</v>
      </c>
      <c r="O40" s="893">
        <f t="shared" si="8"/>
        <v>128.15872546167725</v>
      </c>
      <c r="P40" s="893">
        <f t="shared" si="9"/>
        <v>558.0462857751359</v>
      </c>
      <c r="Q40" s="894">
        <f t="shared" si="10"/>
        <v>0.7039594436716434</v>
      </c>
      <c r="R40" s="895">
        <f t="shared" si="11"/>
        <v>1.4595259672718857</v>
      </c>
      <c r="S40" s="391" t="s">
        <v>89</v>
      </c>
      <c r="T40" s="234"/>
      <c r="V40" s="185"/>
    </row>
    <row r="41" spans="1:22" ht="9" customHeight="1">
      <c r="A41" s="391" t="s">
        <v>56</v>
      </c>
      <c r="B41" s="241">
        <v>67426.71966816454</v>
      </c>
      <c r="C41" s="241">
        <v>191981.42112125162</v>
      </c>
      <c r="D41" s="241">
        <v>129512.2984199381</v>
      </c>
      <c r="E41" s="241">
        <v>231138.70821358342</v>
      </c>
      <c r="F41" s="241">
        <v>275043.9150401837</v>
      </c>
      <c r="G41" s="244">
        <v>245197.29846242277</v>
      </c>
      <c r="H41" s="777">
        <v>264272.8433598184</v>
      </c>
      <c r="I41" s="846">
        <f t="shared" si="6"/>
        <v>201910.02356855676</v>
      </c>
      <c r="J41" s="396">
        <f t="shared" si="7"/>
        <v>38</v>
      </c>
      <c r="K41" s="778">
        <v>7048</v>
      </c>
      <c r="L41" s="398">
        <v>7213</v>
      </c>
      <c r="M41" s="779">
        <v>1862595</v>
      </c>
      <c r="N41" s="770">
        <v>1456377</v>
      </c>
      <c r="O41" s="893">
        <f t="shared" si="8"/>
        <v>-23.597891859948724</v>
      </c>
      <c r="P41" s="893">
        <f t="shared" si="9"/>
        <v>199.451055252638</v>
      </c>
      <c r="Q41" s="894">
        <f t="shared" si="10"/>
        <v>2.1616668118815885</v>
      </c>
      <c r="R41" s="895">
        <f t="shared" si="11"/>
        <v>1.5007944037668524</v>
      </c>
      <c r="S41" s="391" t="s">
        <v>56</v>
      </c>
      <c r="T41" s="234"/>
      <c r="V41" s="185"/>
    </row>
    <row r="42" spans="1:22" ht="9" customHeight="1">
      <c r="A42" s="391" t="s">
        <v>74</v>
      </c>
      <c r="B42" s="241">
        <v>80449.84227129338</v>
      </c>
      <c r="C42" s="241">
        <v>99207.35155513667</v>
      </c>
      <c r="D42" s="241">
        <v>127628.50031113876</v>
      </c>
      <c r="E42" s="241">
        <v>177028.2096159786</v>
      </c>
      <c r="F42" s="244">
        <v>181459.05503740904</v>
      </c>
      <c r="G42" s="244">
        <v>252879.09604519774</v>
      </c>
      <c r="H42" s="777">
        <v>222567.0844462708</v>
      </c>
      <c r="I42" s="846">
        <f t="shared" si="6"/>
        <v>219355.88507877666</v>
      </c>
      <c r="J42" s="396">
        <f t="shared" si="7"/>
        <v>39</v>
      </c>
      <c r="K42" s="778">
        <v>9734</v>
      </c>
      <c r="L42" s="398">
        <v>9711</v>
      </c>
      <c r="M42" s="779">
        <v>2166468</v>
      </c>
      <c r="N42" s="770">
        <v>2130165</v>
      </c>
      <c r="O42" s="893">
        <f t="shared" si="8"/>
        <v>-1.4428006618693667</v>
      </c>
      <c r="P42" s="893">
        <f t="shared" si="9"/>
        <v>172.66167202548837</v>
      </c>
      <c r="Q42" s="894">
        <f t="shared" si="10"/>
        <v>1.8205271254817939</v>
      </c>
      <c r="R42" s="895">
        <f t="shared" si="11"/>
        <v>1.63046925031819</v>
      </c>
      <c r="S42" s="391" t="s">
        <v>74</v>
      </c>
      <c r="T42" s="234"/>
      <c r="V42" s="185"/>
    </row>
    <row r="43" spans="1:22" ht="9" customHeight="1">
      <c r="A43" s="391" t="s">
        <v>67</v>
      </c>
      <c r="B43" s="241">
        <v>44656.02961918194</v>
      </c>
      <c r="C43" s="241">
        <v>74480.96245372818</v>
      </c>
      <c r="D43" s="241">
        <v>85217.39899213155</v>
      </c>
      <c r="E43" s="241">
        <v>138319.57200178332</v>
      </c>
      <c r="F43" s="244">
        <v>188667.6202395852</v>
      </c>
      <c r="G43" s="244">
        <v>138520.34337834214</v>
      </c>
      <c r="H43" s="777">
        <v>154780.73862112133</v>
      </c>
      <c r="I43" s="846">
        <f t="shared" si="6"/>
        <v>270001.698248123</v>
      </c>
      <c r="J43" s="396">
        <f t="shared" si="7"/>
        <v>40</v>
      </c>
      <c r="K43" s="778">
        <v>11183</v>
      </c>
      <c r="L43" s="398">
        <v>11188</v>
      </c>
      <c r="M43" s="779">
        <v>1730913</v>
      </c>
      <c r="N43" s="770">
        <v>3020779</v>
      </c>
      <c r="O43" s="893">
        <f t="shared" si="8"/>
        <v>74.4414070209629</v>
      </c>
      <c r="P43" s="893">
        <f t="shared" si="9"/>
        <v>504.62540120706143</v>
      </c>
      <c r="Q43" s="894">
        <f t="shared" si="10"/>
        <v>1.2660566312530508</v>
      </c>
      <c r="R43" s="895">
        <f t="shared" si="11"/>
        <v>2.0069188769161896</v>
      </c>
      <c r="S43" s="391" t="s">
        <v>67</v>
      </c>
      <c r="T43" s="234"/>
      <c r="V43" s="185"/>
    </row>
    <row r="44" spans="1:22" ht="9" customHeight="1">
      <c r="A44" s="391" t="s">
        <v>66</v>
      </c>
      <c r="B44" s="241">
        <v>87396.10426486457</v>
      </c>
      <c r="C44" s="241">
        <v>118405.64952249452</v>
      </c>
      <c r="D44" s="241">
        <v>132776.49796393252</v>
      </c>
      <c r="E44" s="241">
        <v>157380.40225068838</v>
      </c>
      <c r="F44" s="241">
        <v>193911.20647969053</v>
      </c>
      <c r="G44" s="244">
        <v>192318.2616064403</v>
      </c>
      <c r="H44" s="777">
        <v>247414.23457314484</v>
      </c>
      <c r="I44" s="846">
        <f t="shared" si="6"/>
        <v>270191.9475096928</v>
      </c>
      <c r="J44" s="396">
        <f t="shared" si="7"/>
        <v>41</v>
      </c>
      <c r="K44" s="778">
        <v>16481</v>
      </c>
      <c r="L44" s="398">
        <v>16765</v>
      </c>
      <c r="M44" s="779">
        <v>4077634</v>
      </c>
      <c r="N44" s="770">
        <v>4529768</v>
      </c>
      <c r="O44" s="893">
        <f t="shared" si="8"/>
        <v>9.206306571586536</v>
      </c>
      <c r="P44" s="893">
        <f t="shared" si="9"/>
        <v>209.1578849908951</v>
      </c>
      <c r="Q44" s="894">
        <f t="shared" si="10"/>
        <v>2.0237688173493646</v>
      </c>
      <c r="R44" s="895">
        <f t="shared" si="11"/>
        <v>2.008332997037808</v>
      </c>
      <c r="S44" s="391" t="s">
        <v>66</v>
      </c>
      <c r="T44" s="234"/>
      <c r="V44" s="185"/>
    </row>
    <row r="45" spans="1:22" ht="9" customHeight="1">
      <c r="A45" s="391" t="s">
        <v>59</v>
      </c>
      <c r="B45" s="241">
        <v>128599.58932238191</v>
      </c>
      <c r="C45" s="241">
        <v>298061.1825192802</v>
      </c>
      <c r="D45" s="241">
        <v>284683.17827508174</v>
      </c>
      <c r="E45" s="241">
        <v>315627.71876580676</v>
      </c>
      <c r="F45" s="241">
        <v>417736.1777328957</v>
      </c>
      <c r="G45" s="244">
        <v>356230.0505050505</v>
      </c>
      <c r="H45" s="777">
        <v>300419.2978024754</v>
      </c>
      <c r="I45" s="846">
        <f t="shared" si="6"/>
        <v>305356.0417702636</v>
      </c>
      <c r="J45" s="396">
        <f t="shared" si="7"/>
        <v>42</v>
      </c>
      <c r="K45" s="778">
        <v>3959</v>
      </c>
      <c r="L45" s="398">
        <v>4022</v>
      </c>
      <c r="M45" s="779">
        <v>1189360</v>
      </c>
      <c r="N45" s="770">
        <v>1228142</v>
      </c>
      <c r="O45" s="893">
        <f t="shared" si="8"/>
        <v>1.643284570565127</v>
      </c>
      <c r="P45" s="893">
        <f t="shared" si="9"/>
        <v>137.44713601283513</v>
      </c>
      <c r="Q45" s="894">
        <f t="shared" si="10"/>
        <v>2.45733317677363</v>
      </c>
      <c r="R45" s="895">
        <f t="shared" si="11"/>
        <v>2.2697072217893384</v>
      </c>
      <c r="S45" s="391" t="s">
        <v>59</v>
      </c>
      <c r="T45" s="234"/>
      <c r="V45" s="185"/>
    </row>
    <row r="46" spans="1:22" ht="9" customHeight="1">
      <c r="A46" s="391" t="s">
        <v>63</v>
      </c>
      <c r="B46" s="241">
        <v>124105.76015108594</v>
      </c>
      <c r="C46" s="241">
        <v>243841.41791044778</v>
      </c>
      <c r="D46" s="241">
        <v>290623.96006655577</v>
      </c>
      <c r="E46" s="241">
        <v>261062.6262626263</v>
      </c>
      <c r="F46" s="241">
        <v>253571.86234817814</v>
      </c>
      <c r="G46" s="244">
        <v>491498.46153846156</v>
      </c>
      <c r="H46" s="777">
        <v>303847.1794871795</v>
      </c>
      <c r="I46" s="846">
        <f t="shared" si="6"/>
        <v>335135.13513513515</v>
      </c>
      <c r="J46" s="396">
        <f t="shared" si="7"/>
        <v>43</v>
      </c>
      <c r="K46" s="778">
        <v>975</v>
      </c>
      <c r="L46" s="398">
        <v>999</v>
      </c>
      <c r="M46" s="779">
        <v>296251</v>
      </c>
      <c r="N46" s="770">
        <v>334800</v>
      </c>
      <c r="O46" s="893">
        <f t="shared" si="8"/>
        <v>10.297267100113334</v>
      </c>
      <c r="P46" s="893">
        <f t="shared" si="9"/>
        <v>170.03995199509092</v>
      </c>
      <c r="Q46" s="894">
        <f t="shared" si="10"/>
        <v>2.4853721458128843</v>
      </c>
      <c r="R46" s="895">
        <f t="shared" si="11"/>
        <v>2.491054809597801</v>
      </c>
      <c r="S46" s="391" t="s">
        <v>63</v>
      </c>
      <c r="T46" s="234"/>
      <c r="V46" s="185"/>
    </row>
    <row r="47" spans="1:22" ht="9" customHeight="1">
      <c r="A47" s="391" t="s">
        <v>72</v>
      </c>
      <c r="B47" s="241">
        <v>124887.95571673985</v>
      </c>
      <c r="C47" s="241">
        <v>206371.67812674225</v>
      </c>
      <c r="D47" s="241">
        <v>182603.69685767096</v>
      </c>
      <c r="E47" s="241">
        <v>218972.9576399395</v>
      </c>
      <c r="F47" s="241">
        <v>267670.1421800948</v>
      </c>
      <c r="G47" s="244">
        <v>293540.6480955088</v>
      </c>
      <c r="H47" s="777">
        <v>324731.2275392472</v>
      </c>
      <c r="I47" s="846">
        <f t="shared" si="6"/>
        <v>376098.5394712516</v>
      </c>
      <c r="J47" s="396">
        <f t="shared" si="7"/>
        <v>44</v>
      </c>
      <c r="K47" s="778">
        <v>5287</v>
      </c>
      <c r="L47" s="398">
        <v>5409</v>
      </c>
      <c r="M47" s="779">
        <v>1716854</v>
      </c>
      <c r="N47" s="770">
        <v>2034317</v>
      </c>
      <c r="O47" s="893">
        <f t="shared" si="8"/>
        <v>15.818408448505659</v>
      </c>
      <c r="P47" s="893">
        <f t="shared" si="9"/>
        <v>201.14876755952835</v>
      </c>
      <c r="Q47" s="894">
        <f t="shared" si="10"/>
        <v>2.656196938091784</v>
      </c>
      <c r="R47" s="895">
        <f t="shared" si="11"/>
        <v>2.7955352256778285</v>
      </c>
      <c r="S47" s="391" t="s">
        <v>72</v>
      </c>
      <c r="T47" s="234"/>
      <c r="V47" s="185"/>
    </row>
    <row r="48" spans="1:22" ht="9" customHeight="1">
      <c r="A48" s="391" t="s">
        <v>86</v>
      </c>
      <c r="B48" s="241">
        <v>94000.18299377822</v>
      </c>
      <c r="C48" s="241">
        <v>152918.52439992668</v>
      </c>
      <c r="D48" s="241">
        <v>240997.42552408975</v>
      </c>
      <c r="E48" s="241">
        <v>273825.954384681</v>
      </c>
      <c r="F48" s="241">
        <v>327356.33793849876</v>
      </c>
      <c r="G48" s="244">
        <v>552806.7740497867</v>
      </c>
      <c r="H48" s="777">
        <v>307506.4282139506</v>
      </c>
      <c r="I48" s="846">
        <f t="shared" si="6"/>
        <v>407121.7476681394</v>
      </c>
      <c r="J48" s="396">
        <f t="shared" si="7"/>
        <v>45</v>
      </c>
      <c r="K48" s="778">
        <v>15985</v>
      </c>
      <c r="L48" s="398">
        <v>16296</v>
      </c>
      <c r="M48" s="779">
        <v>4915490.255</v>
      </c>
      <c r="N48" s="770">
        <v>6634456</v>
      </c>
      <c r="O48" s="893">
        <f t="shared" si="8"/>
        <v>32.394548638469594</v>
      </c>
      <c r="P48" s="893">
        <f t="shared" si="9"/>
        <v>333.10739905164485</v>
      </c>
      <c r="Q48" s="894">
        <f t="shared" si="10"/>
        <v>2.515303622799005</v>
      </c>
      <c r="R48" s="895">
        <f t="shared" si="11"/>
        <v>3.0261303017710883</v>
      </c>
      <c r="S48" s="391" t="s">
        <v>86</v>
      </c>
      <c r="T48" s="234"/>
      <c r="V48" s="185"/>
    </row>
    <row r="49" spans="1:22" ht="9" customHeight="1">
      <c r="A49" s="391" t="s">
        <v>91</v>
      </c>
      <c r="B49" s="241">
        <v>66867.82786885246</v>
      </c>
      <c r="C49" s="241">
        <v>187442.98245614037</v>
      </c>
      <c r="D49" s="241">
        <v>253194.88536155203</v>
      </c>
      <c r="E49" s="241">
        <v>201897.34816082122</v>
      </c>
      <c r="F49" s="241">
        <v>321080.86253369274</v>
      </c>
      <c r="G49" s="244">
        <v>361106.17059891106</v>
      </c>
      <c r="H49" s="777">
        <v>426508.152173913</v>
      </c>
      <c r="I49" s="846">
        <f t="shared" si="6"/>
        <v>436320.39711191336</v>
      </c>
      <c r="J49" s="396">
        <f t="shared" si="7"/>
        <v>46</v>
      </c>
      <c r="K49" s="778">
        <v>1104</v>
      </c>
      <c r="L49" s="398">
        <v>1108</v>
      </c>
      <c r="M49" s="779">
        <v>470865</v>
      </c>
      <c r="N49" s="770">
        <v>483443</v>
      </c>
      <c r="O49" s="893">
        <f t="shared" si="8"/>
        <v>2.300599622302013</v>
      </c>
      <c r="P49" s="893">
        <f t="shared" si="9"/>
        <v>552.5116951124334</v>
      </c>
      <c r="Q49" s="894">
        <f t="shared" si="10"/>
        <v>3.4886994283252624</v>
      </c>
      <c r="R49" s="895">
        <f t="shared" si="11"/>
        <v>3.243163457967452</v>
      </c>
      <c r="S49" s="391" t="s">
        <v>91</v>
      </c>
      <c r="T49" s="234"/>
      <c r="V49" s="185"/>
    </row>
    <row r="50" spans="1:22" ht="9" customHeight="1">
      <c r="A50" s="391" t="s">
        <v>57</v>
      </c>
      <c r="B50" s="241">
        <v>97631.69164882226</v>
      </c>
      <c r="C50" s="241">
        <v>181388.62636467328</v>
      </c>
      <c r="D50" s="241">
        <v>223172.1001588954</v>
      </c>
      <c r="E50" s="241">
        <v>268984.2632331903</v>
      </c>
      <c r="F50" s="241">
        <v>319623.9644483459</v>
      </c>
      <c r="G50" s="244">
        <v>336954.47065277013</v>
      </c>
      <c r="H50" s="777">
        <v>447647.2522053586</v>
      </c>
      <c r="I50" s="846">
        <f t="shared" si="6"/>
        <v>455529.3411867365</v>
      </c>
      <c r="J50" s="396">
        <f t="shared" si="7"/>
        <v>47</v>
      </c>
      <c r="K50" s="778">
        <v>18251</v>
      </c>
      <c r="L50" s="398">
        <v>18336</v>
      </c>
      <c r="M50" s="779">
        <v>8170010</v>
      </c>
      <c r="N50" s="770">
        <v>8352586</v>
      </c>
      <c r="O50" s="893">
        <f t="shared" si="8"/>
        <v>1.760781271982873</v>
      </c>
      <c r="P50" s="893">
        <f t="shared" si="9"/>
        <v>366.5793795986444</v>
      </c>
      <c r="Q50" s="894">
        <f t="shared" si="10"/>
        <v>3.6616104637160776</v>
      </c>
      <c r="R50" s="895">
        <f t="shared" si="11"/>
        <v>3.3859432727594423</v>
      </c>
      <c r="S50" s="391" t="s">
        <v>57</v>
      </c>
      <c r="T50" s="234"/>
      <c r="V50" s="185"/>
    </row>
    <row r="51" spans="1:22" ht="9" customHeight="1">
      <c r="A51" s="391" t="s">
        <v>61</v>
      </c>
      <c r="B51" s="241">
        <v>87081.05062413316</v>
      </c>
      <c r="C51" s="241">
        <v>121545.83861427968</v>
      </c>
      <c r="D51" s="241">
        <v>256813.35458434693</v>
      </c>
      <c r="E51" s="241">
        <v>326758.49372384936</v>
      </c>
      <c r="F51" s="241">
        <v>457753.7146177472</v>
      </c>
      <c r="G51" s="244">
        <v>570190.6146179402</v>
      </c>
      <c r="H51" s="777">
        <v>592907.6145496727</v>
      </c>
      <c r="I51" s="846">
        <f t="shared" si="6"/>
        <v>619596.1697894214</v>
      </c>
      <c r="J51" s="396">
        <f t="shared" si="7"/>
        <v>48</v>
      </c>
      <c r="K51" s="778">
        <v>12069</v>
      </c>
      <c r="L51" s="398">
        <v>12062</v>
      </c>
      <c r="M51" s="779">
        <v>7155802</v>
      </c>
      <c r="N51" s="770">
        <v>7473569</v>
      </c>
      <c r="O51" s="893">
        <f t="shared" si="8"/>
        <v>4.50130080721248</v>
      </c>
      <c r="P51" s="893">
        <f t="shared" si="9"/>
        <v>611.5166449515824</v>
      </c>
      <c r="Q51" s="894">
        <f t="shared" si="10"/>
        <v>4.849793480818851</v>
      </c>
      <c r="R51" s="895">
        <f t="shared" si="11"/>
        <v>4.605449733403678</v>
      </c>
      <c r="S51" s="391" t="s">
        <v>61</v>
      </c>
      <c r="T51" s="234"/>
      <c r="V51" s="185"/>
    </row>
    <row r="52" spans="1:22" ht="9" customHeight="1">
      <c r="A52" s="391" t="s">
        <v>71</v>
      </c>
      <c r="B52" s="241">
        <v>185788.26460005535</v>
      </c>
      <c r="C52" s="241">
        <v>258427.00027495186</v>
      </c>
      <c r="D52" s="241">
        <v>617485.2738783375</v>
      </c>
      <c r="E52" s="241">
        <v>965344.1676792223</v>
      </c>
      <c r="F52" s="241">
        <v>1011536.1649738381</v>
      </c>
      <c r="G52" s="244">
        <v>893236.4138778016</v>
      </c>
      <c r="H52" s="777">
        <v>749069.9753390875</v>
      </c>
      <c r="I52" s="846">
        <f t="shared" si="6"/>
        <v>660456.4614531336</v>
      </c>
      <c r="J52" s="396">
        <f t="shared" si="7"/>
        <v>49</v>
      </c>
      <c r="K52" s="778">
        <v>3244</v>
      </c>
      <c r="L52" s="398">
        <v>3606</v>
      </c>
      <c r="M52" s="779">
        <v>2429983</v>
      </c>
      <c r="N52" s="770">
        <v>2381606</v>
      </c>
      <c r="O52" s="893">
        <f t="shared" si="8"/>
        <v>-11.829804531391147</v>
      </c>
      <c r="P52" s="893">
        <f t="shared" si="9"/>
        <v>255.48879412534046</v>
      </c>
      <c r="Q52" s="894">
        <f t="shared" si="10"/>
        <v>6.127151336782659</v>
      </c>
      <c r="R52" s="895">
        <f t="shared" si="11"/>
        <v>4.909163714420371</v>
      </c>
      <c r="S52" s="391" t="s">
        <v>71</v>
      </c>
      <c r="T52" s="234"/>
      <c r="V52" s="185"/>
    </row>
    <row r="53" spans="1:22" s="186" customFormat="1" ht="9" customHeight="1" thickBot="1">
      <c r="A53" s="171" t="s">
        <v>83</v>
      </c>
      <c r="B53" s="905">
        <v>450737.6065677297</v>
      </c>
      <c r="C53" s="905">
        <v>535687.1508379888</v>
      </c>
      <c r="D53" s="905">
        <v>586561.8148599269</v>
      </c>
      <c r="E53" s="905">
        <v>1269078.6953919807</v>
      </c>
      <c r="F53" s="905">
        <v>1181613.1588012401</v>
      </c>
      <c r="G53" s="306">
        <v>2360449.759119064</v>
      </c>
      <c r="H53" s="799">
        <v>1839187.9079354175</v>
      </c>
      <c r="I53" s="847">
        <f t="shared" si="6"/>
        <v>1155149.114911491</v>
      </c>
      <c r="J53" s="496">
        <f t="shared" si="7"/>
        <v>50</v>
      </c>
      <c r="K53" s="884">
        <v>2911</v>
      </c>
      <c r="L53" s="739">
        <v>3333</v>
      </c>
      <c r="M53" s="884">
        <v>5353876</v>
      </c>
      <c r="N53" s="771">
        <v>3850112</v>
      </c>
      <c r="O53" s="906">
        <f t="shared" si="8"/>
        <v>-37.19243640481494</v>
      </c>
      <c r="P53" s="906">
        <f t="shared" si="9"/>
        <v>156.27972862253586</v>
      </c>
      <c r="Q53" s="907">
        <f t="shared" si="10"/>
        <v>15.043965209792015</v>
      </c>
      <c r="R53" s="908">
        <f t="shared" si="11"/>
        <v>8.58620734391998</v>
      </c>
      <c r="S53" s="171" t="s">
        <v>83</v>
      </c>
      <c r="T53" s="234"/>
      <c r="V53" s="185"/>
    </row>
    <row r="54" spans="1:22" s="165" customFormat="1" ht="9" customHeight="1">
      <c r="A54" s="754" t="s">
        <v>52</v>
      </c>
      <c r="B54" s="759" t="s">
        <v>140</v>
      </c>
      <c r="C54" s="759" t="s">
        <v>140</v>
      </c>
      <c r="D54" s="759" t="s">
        <v>140</v>
      </c>
      <c r="E54" s="759" t="s">
        <v>140</v>
      </c>
      <c r="F54" s="759"/>
      <c r="G54" s="902"/>
      <c r="H54" s="845"/>
      <c r="I54" s="741"/>
      <c r="J54" s="787"/>
      <c r="K54" s="795">
        <f>SUM(K4:K53)</f>
        <v>814770</v>
      </c>
      <c r="L54" s="730">
        <f>SUM(L4:L53)</f>
        <v>815504</v>
      </c>
      <c r="M54" s="806">
        <v>99609053.255</v>
      </c>
      <c r="N54" s="772">
        <v>109714183</v>
      </c>
      <c r="O54" s="903">
        <f>(N54/M54-1)*100</f>
        <v>10.144790473141828</v>
      </c>
      <c r="P54" s="904"/>
      <c r="Q54" s="898"/>
      <c r="R54" s="898"/>
      <c r="S54" s="754"/>
      <c r="V54" s="185"/>
    </row>
    <row r="55" spans="1:22" s="165" customFormat="1" ht="9" customHeight="1" thickBot="1">
      <c r="A55" s="910" t="s">
        <v>149</v>
      </c>
      <c r="B55" s="247">
        <v>37174.79485793544</v>
      </c>
      <c r="C55" s="247">
        <v>54635</v>
      </c>
      <c r="D55" s="247">
        <v>68654.93730182598</v>
      </c>
      <c r="E55" s="247">
        <v>92022.4558422361</v>
      </c>
      <c r="F55" s="247">
        <v>108165.80589534814</v>
      </c>
      <c r="G55" s="310">
        <v>121674.28165108609</v>
      </c>
      <c r="H55" s="311">
        <v>122254.19843023185</v>
      </c>
      <c r="I55" s="847">
        <f>N54*1000/L54</f>
        <v>134535.43207636013</v>
      </c>
      <c r="J55" s="717"/>
      <c r="K55" s="811">
        <f>K54/50</f>
        <v>16295.4</v>
      </c>
      <c r="L55" s="747">
        <f>AVERAGE(L4:L53)</f>
        <v>16310.08</v>
      </c>
      <c r="M55" s="811">
        <f>M54/50</f>
        <v>1992181.0651</v>
      </c>
      <c r="N55" s="747">
        <f>N54/50</f>
        <v>2194283.66</v>
      </c>
      <c r="O55" s="434">
        <f>(I55-H55)*100/H55</f>
        <v>10.045653894771515</v>
      </c>
      <c r="P55" s="763">
        <f>(I55-$B55)*100/$B55</f>
        <v>261.8995951167752</v>
      </c>
      <c r="Q55" s="911">
        <f>H55/H$55</f>
        <v>1</v>
      </c>
      <c r="R55" s="908">
        <f>I55/I$55</f>
        <v>1</v>
      </c>
      <c r="S55" s="233" t="s">
        <v>140</v>
      </c>
      <c r="V55" s="185"/>
    </row>
    <row r="56" spans="1:22" s="165" customFormat="1" ht="9" customHeight="1">
      <c r="A56" s="1002"/>
      <c r="B56" s="1003"/>
      <c r="C56" s="1003"/>
      <c r="D56" s="1003"/>
      <c r="E56" s="1003"/>
      <c r="F56" s="1003"/>
      <c r="G56" s="857"/>
      <c r="H56" s="858"/>
      <c r="I56" s="859"/>
      <c r="J56" s="1004"/>
      <c r="K56" s="1005"/>
      <c r="L56" s="862"/>
      <c r="M56" s="1005"/>
      <c r="N56" s="862"/>
      <c r="O56" s="1006"/>
      <c r="P56" s="1007"/>
      <c r="Q56" s="1008"/>
      <c r="R56" s="1009"/>
      <c r="S56" s="985"/>
      <c r="V56" s="185"/>
    </row>
    <row r="57" spans="1:19" ht="9" customHeight="1">
      <c r="A57" s="767" t="s">
        <v>359</v>
      </c>
      <c r="B57" s="236"/>
      <c r="C57" s="236"/>
      <c r="D57" s="236"/>
      <c r="E57" s="236"/>
      <c r="F57" s="395"/>
      <c r="G57" s="392"/>
      <c r="H57" s="392"/>
      <c r="I57" s="392"/>
      <c r="J57" s="392"/>
      <c r="K57" s="235"/>
      <c r="L57" s="728"/>
      <c r="M57" s="719"/>
      <c r="N57" s="518" t="s">
        <v>313</v>
      </c>
      <c r="O57" s="236"/>
      <c r="P57" s="236"/>
      <c r="Q57" s="871"/>
      <c r="R57" s="871"/>
      <c r="S57" s="391"/>
    </row>
    <row r="58" ht="9" customHeight="1"/>
    <row r="59" ht="9" customHeight="1"/>
  </sheetData>
  <sheetProtection/>
  <mergeCells count="5">
    <mergeCell ref="A1:S1"/>
    <mergeCell ref="K2:L2"/>
    <mergeCell ref="B2:J2"/>
    <mergeCell ref="O2:P2"/>
    <mergeCell ref="M2:N2"/>
  </mergeCells>
  <printOptions/>
  <pageMargins left="0.5" right="0.5" top="0.75" bottom="0.5" header="0.5" footer="0.5"/>
  <pageSetup horizontalDpi="300" verticalDpi="300" orientation="landscape" r:id="rId1"/>
  <ignoredErrors>
    <ignoredError sqref="K5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V57" sqref="A1:V57"/>
    </sheetView>
  </sheetViews>
  <sheetFormatPr defaultColWidth="9.140625" defaultRowHeight="8.25" customHeight="1"/>
  <cols>
    <col min="1" max="1" width="4.00390625" style="251" customWidth="1"/>
    <col min="2" max="2" width="5.00390625" style="251" customWidth="1"/>
    <col min="3" max="3" width="5.28125" style="251" customWidth="1"/>
    <col min="4" max="4" width="5.421875" style="251" customWidth="1"/>
    <col min="5" max="5" width="6.421875" style="251" customWidth="1"/>
    <col min="6" max="7" width="6.28125" style="251" customWidth="1"/>
    <col min="8" max="8" width="5.57421875" style="264" customWidth="1"/>
    <col min="9" max="9" width="6.7109375" style="264" customWidth="1"/>
    <col min="10" max="10" width="4.28125" style="260" customWidth="1"/>
    <col min="11" max="11" width="6.140625" style="260" customWidth="1"/>
    <col min="12" max="12" width="8.140625" style="511" customWidth="1"/>
    <col min="13" max="13" width="8.7109375" style="260" customWidth="1"/>
    <col min="14" max="14" width="8.8515625" style="260" customWidth="1"/>
    <col min="15" max="16" width="4.57421875" style="262" customWidth="1"/>
    <col min="17" max="17" width="4.57421875" style="251" customWidth="1"/>
    <col min="18" max="18" width="6.7109375" style="261" customWidth="1"/>
    <col min="19" max="19" width="6.140625" style="261" customWidth="1"/>
    <col min="20" max="21" width="6.00390625" style="263" customWidth="1"/>
    <col min="22" max="22" width="3.8515625" style="251" bestFit="1" customWidth="1"/>
    <col min="23" max="16384" width="9.140625" style="251" customWidth="1"/>
  </cols>
  <sheetData>
    <row r="1" spans="1:22" s="869" customFormat="1" ht="12" customHeight="1">
      <c r="A1" s="1463" t="s">
        <v>377</v>
      </c>
      <c r="B1" s="1464"/>
      <c r="C1" s="1464"/>
      <c r="D1" s="1464"/>
      <c r="E1" s="1464"/>
      <c r="F1" s="1464"/>
      <c r="G1" s="1464"/>
      <c r="H1" s="1464"/>
      <c r="I1" s="1464"/>
      <c r="J1" s="1464"/>
      <c r="K1" s="1464"/>
      <c r="L1" s="1464"/>
      <c r="M1" s="1464"/>
      <c r="N1" s="1464"/>
      <c r="O1" s="1464"/>
      <c r="P1" s="1464"/>
      <c r="Q1" s="1464"/>
      <c r="R1" s="1464"/>
      <c r="S1" s="1464"/>
      <c r="T1" s="1464"/>
      <c r="U1" s="1464"/>
      <c r="V1" s="1465"/>
    </row>
    <row r="2" spans="1:22" ht="9" customHeight="1">
      <c r="A2" s="721"/>
      <c r="B2" s="1409" t="s">
        <v>164</v>
      </c>
      <c r="C2" s="1462"/>
      <c r="D2" s="1462"/>
      <c r="E2" s="1462"/>
      <c r="F2" s="1462"/>
      <c r="G2" s="1462"/>
      <c r="H2" s="1462"/>
      <c r="I2" s="1462"/>
      <c r="J2" s="1425"/>
      <c r="K2" s="1409" t="s">
        <v>159</v>
      </c>
      <c r="L2" s="1425"/>
      <c r="M2" s="1409" t="s">
        <v>432</v>
      </c>
      <c r="N2" s="1425"/>
      <c r="O2" s="1466" t="s">
        <v>430</v>
      </c>
      <c r="P2" s="1467"/>
      <c r="Q2" s="1468"/>
      <c r="R2" s="1466" t="s">
        <v>431</v>
      </c>
      <c r="S2" s="1468"/>
      <c r="T2" s="870" t="s">
        <v>429</v>
      </c>
      <c r="U2" s="871"/>
      <c r="V2" s="721"/>
    </row>
    <row r="3" spans="1:22" ht="9" customHeight="1" thickBot="1">
      <c r="A3" s="172" t="s">
        <v>144</v>
      </c>
      <c r="B3" s="172">
        <v>1984</v>
      </c>
      <c r="C3" s="172">
        <v>1990</v>
      </c>
      <c r="D3" s="172">
        <v>1995</v>
      </c>
      <c r="E3" s="172">
        <v>2000</v>
      </c>
      <c r="F3" s="172">
        <v>2004</v>
      </c>
      <c r="G3" s="172">
        <v>2005</v>
      </c>
      <c r="H3" s="790">
        <v>2006</v>
      </c>
      <c r="I3" s="496">
        <v>2007</v>
      </c>
      <c r="J3" s="496" t="s">
        <v>145</v>
      </c>
      <c r="K3" s="790">
        <v>2006</v>
      </c>
      <c r="L3" s="717">
        <v>2007</v>
      </c>
      <c r="M3" s="875">
        <v>2006</v>
      </c>
      <c r="N3" s="876">
        <v>2007</v>
      </c>
      <c r="O3" s="172">
        <v>2006</v>
      </c>
      <c r="P3" s="496">
        <v>2007</v>
      </c>
      <c r="Q3" s="286" t="s">
        <v>145</v>
      </c>
      <c r="R3" s="176" t="s">
        <v>275</v>
      </c>
      <c r="S3" s="254" t="s">
        <v>276</v>
      </c>
      <c r="T3" s="189" t="s">
        <v>218</v>
      </c>
      <c r="U3" s="191" t="s">
        <v>277</v>
      </c>
      <c r="V3" s="172" t="s">
        <v>144</v>
      </c>
    </row>
    <row r="4" spans="1:22" s="271" customFormat="1" ht="9" customHeight="1">
      <c r="A4" s="785" t="s">
        <v>69</v>
      </c>
      <c r="B4" s="265">
        <v>1793.4315286624203</v>
      </c>
      <c r="C4" s="265">
        <v>2132.059710165983</v>
      </c>
      <c r="D4" s="265">
        <v>2057.1262234836076</v>
      </c>
      <c r="E4" s="265">
        <v>4924.637891603442</v>
      </c>
      <c r="F4" s="266">
        <v>4415.7266928537965</v>
      </c>
      <c r="G4" s="266">
        <v>3989.478614924513</v>
      </c>
      <c r="H4" s="814">
        <v>1132.3852385238524</v>
      </c>
      <c r="I4" s="756">
        <f aca="true" t="shared" si="0" ref="I4:I35">N4*1000/L4</f>
        <v>853.0647420015081</v>
      </c>
      <c r="J4" s="787">
        <f aca="true" t="shared" si="1" ref="J4:J35">RANK(I4,I$4:I$53,1)</f>
        <v>1</v>
      </c>
      <c r="K4" s="814">
        <v>27775</v>
      </c>
      <c r="L4" s="730">
        <v>27849</v>
      </c>
      <c r="M4" s="874">
        <v>31452</v>
      </c>
      <c r="N4" s="769">
        <v>23757</v>
      </c>
      <c r="O4" s="268">
        <v>2.2520277701402254</v>
      </c>
      <c r="P4" s="843">
        <v>1.2586910185611493</v>
      </c>
      <c r="Q4" s="266">
        <f aca="true" t="shared" si="2" ref="Q4:Q35">RANK(P4,P$4:P$53,1)</f>
        <v>1</v>
      </c>
      <c r="R4" s="269">
        <f aca="true" t="shared" si="3" ref="R4:R35">(I4-H4)*100/H4</f>
        <v>-24.6665610800843</v>
      </c>
      <c r="S4" s="269">
        <f aca="true" t="shared" si="4" ref="S4:S35">(I4-$B4)*100/$B4</f>
        <v>-52.43393860496352</v>
      </c>
      <c r="T4" s="844">
        <f aca="true" t="shared" si="5" ref="T4:T35">H4/H$55</f>
        <v>0.13150608201258274</v>
      </c>
      <c r="U4" s="346">
        <f aca="true" t="shared" si="6" ref="U4:U35">I4/I$55</f>
        <v>0.08790186786539804</v>
      </c>
      <c r="V4" s="785" t="s">
        <v>69</v>
      </c>
    </row>
    <row r="5" spans="1:22" s="271" customFormat="1" ht="9" customHeight="1">
      <c r="A5" s="721" t="s">
        <v>55</v>
      </c>
      <c r="B5" s="272">
        <v>2161.8149090683387</v>
      </c>
      <c r="C5" s="272">
        <v>920.5036415257376</v>
      </c>
      <c r="D5" s="272">
        <v>1212.8091546696198</v>
      </c>
      <c r="E5" s="272">
        <v>1339.440576523757</v>
      </c>
      <c r="F5" s="244">
        <v>1749.2539131494</v>
      </c>
      <c r="G5" s="244">
        <v>1804.5487715884212</v>
      </c>
      <c r="H5" s="777">
        <v>1874.9391431353456</v>
      </c>
      <c r="I5" s="399">
        <f t="shared" si="0"/>
        <v>1888.0778588807786</v>
      </c>
      <c r="J5" s="396">
        <f t="shared" si="1"/>
        <v>2</v>
      </c>
      <c r="K5" s="777">
        <v>16432</v>
      </c>
      <c r="L5" s="398">
        <v>16440</v>
      </c>
      <c r="M5" s="828">
        <v>30809</v>
      </c>
      <c r="N5" s="770">
        <v>31040</v>
      </c>
      <c r="O5" s="274">
        <v>3.195649377860204</v>
      </c>
      <c r="P5" s="826">
        <v>3.5564477228537283</v>
      </c>
      <c r="Q5" s="244">
        <f t="shared" si="2"/>
        <v>6</v>
      </c>
      <c r="R5" s="275">
        <f t="shared" si="3"/>
        <v>0.7007542507999475</v>
      </c>
      <c r="S5" s="275">
        <f t="shared" si="4"/>
        <v>-12.662372205839327</v>
      </c>
      <c r="T5" s="827">
        <f t="shared" si="5"/>
        <v>0.2177402992705691</v>
      </c>
      <c r="U5" s="357">
        <f t="shared" si="6"/>
        <v>0.1945521392450521</v>
      </c>
      <c r="V5" s="721" t="s">
        <v>55</v>
      </c>
    </row>
    <row r="6" spans="1:22" s="271" customFormat="1" ht="9" customHeight="1">
      <c r="A6" s="721" t="s">
        <v>80</v>
      </c>
      <c r="B6" s="272">
        <v>1068.4556407447974</v>
      </c>
      <c r="C6" s="272">
        <v>1656.1061467641484</v>
      </c>
      <c r="D6" s="272">
        <v>2553.6486486486483</v>
      </c>
      <c r="E6" s="272">
        <v>5362.346263008515</v>
      </c>
      <c r="F6" s="244">
        <v>2507.9000675219445</v>
      </c>
      <c r="G6" s="244">
        <v>1785.550303848751</v>
      </c>
      <c r="H6" s="777">
        <v>1761.57688672877</v>
      </c>
      <c r="I6" s="399">
        <f t="shared" si="0"/>
        <v>1950.9923045767516</v>
      </c>
      <c r="J6" s="396">
        <f t="shared" si="1"/>
        <v>3</v>
      </c>
      <c r="K6" s="777">
        <v>7407</v>
      </c>
      <c r="L6" s="398">
        <v>7407</v>
      </c>
      <c r="M6" s="828">
        <v>13048</v>
      </c>
      <c r="N6" s="770">
        <v>14451</v>
      </c>
      <c r="O6" s="274">
        <v>3.2726689006160083</v>
      </c>
      <c r="P6" s="826">
        <v>4.092422886530206</v>
      </c>
      <c r="Q6" s="244">
        <f t="shared" si="2"/>
        <v>7</v>
      </c>
      <c r="R6" s="275">
        <f t="shared" si="3"/>
        <v>10.75260576333538</v>
      </c>
      <c r="S6" s="275">
        <f t="shared" si="4"/>
        <v>82.59927976202708</v>
      </c>
      <c r="T6" s="827">
        <f t="shared" si="5"/>
        <v>0.20457532176912444</v>
      </c>
      <c r="U6" s="357">
        <f t="shared" si="6"/>
        <v>0.20103499689946258</v>
      </c>
      <c r="V6" s="721" t="s">
        <v>80</v>
      </c>
    </row>
    <row r="7" spans="1:22" s="271" customFormat="1" ht="9" customHeight="1">
      <c r="A7" s="721" t="s">
        <v>76</v>
      </c>
      <c r="B7" s="272">
        <v>1798.9602995327537</v>
      </c>
      <c r="C7" s="272">
        <v>3085.9859828954272</v>
      </c>
      <c r="D7" s="272">
        <v>2994.1303676243438</v>
      </c>
      <c r="E7" s="272">
        <v>2023.8822549291863</v>
      </c>
      <c r="F7" s="244">
        <v>2052.5083921037235</v>
      </c>
      <c r="G7" s="244">
        <v>1989.2804337111877</v>
      </c>
      <c r="H7" s="777">
        <v>1990.4694041150797</v>
      </c>
      <c r="I7" s="399">
        <f t="shared" si="0"/>
        <v>2079.145020038593</v>
      </c>
      <c r="J7" s="396">
        <f t="shared" si="1"/>
        <v>4</v>
      </c>
      <c r="K7" s="777">
        <v>33681</v>
      </c>
      <c r="L7" s="398">
        <v>33685</v>
      </c>
      <c r="M7" s="828">
        <v>67041</v>
      </c>
      <c r="N7" s="770">
        <v>70036</v>
      </c>
      <c r="O7" s="274">
        <v>3.245065072168222</v>
      </c>
      <c r="P7" s="826">
        <v>1.966501855563926</v>
      </c>
      <c r="Q7" s="244">
        <f t="shared" si="2"/>
        <v>2</v>
      </c>
      <c r="R7" s="275">
        <f t="shared" si="3"/>
        <v>4.455010247340958</v>
      </c>
      <c r="S7" s="275">
        <f t="shared" si="4"/>
        <v>15.574813995540206</v>
      </c>
      <c r="T7" s="827">
        <f t="shared" si="5"/>
        <v>0.23115705132496808</v>
      </c>
      <c r="U7" s="357">
        <f t="shared" si="6"/>
        <v>0.21424016469796808</v>
      </c>
      <c r="V7" s="721" t="s">
        <v>76</v>
      </c>
    </row>
    <row r="8" spans="1:22" s="271" customFormat="1" ht="9" customHeight="1">
      <c r="A8" s="721" t="s">
        <v>101</v>
      </c>
      <c r="B8" s="272">
        <v>763.1713228728154</v>
      </c>
      <c r="C8" s="272">
        <v>1502.7878096686309</v>
      </c>
      <c r="D8" s="272">
        <v>1802.3052414568626</v>
      </c>
      <c r="E8" s="272">
        <v>1561.421051083728</v>
      </c>
      <c r="F8" s="244">
        <v>2518.329221008107</v>
      </c>
      <c r="G8" s="244">
        <v>2355.554902939708</v>
      </c>
      <c r="H8" s="777">
        <v>2916.961906713905</v>
      </c>
      <c r="I8" s="399">
        <f t="shared" si="0"/>
        <v>2395.6389925373132</v>
      </c>
      <c r="J8" s="396">
        <f t="shared" si="1"/>
        <v>5</v>
      </c>
      <c r="K8" s="777">
        <v>34153</v>
      </c>
      <c r="L8" s="398">
        <v>34304</v>
      </c>
      <c r="M8" s="828">
        <v>99623</v>
      </c>
      <c r="N8" s="770">
        <v>82180</v>
      </c>
      <c r="O8" s="274">
        <v>8.920573292095654</v>
      </c>
      <c r="P8" s="826">
        <v>7.775599491340681</v>
      </c>
      <c r="Q8" s="244">
        <f t="shared" si="2"/>
        <v>25</v>
      </c>
      <c r="R8" s="275">
        <f t="shared" si="3"/>
        <v>-17.87211937792793</v>
      </c>
      <c r="S8" s="275">
        <f t="shared" si="4"/>
        <v>213.90579293773507</v>
      </c>
      <c r="T8" s="827">
        <f t="shared" si="5"/>
        <v>0.3387524127671844</v>
      </c>
      <c r="U8" s="357">
        <f t="shared" si="6"/>
        <v>0.2468524741523521</v>
      </c>
      <c r="V8" s="721" t="s">
        <v>101</v>
      </c>
    </row>
    <row r="9" spans="1:22" s="271" customFormat="1" ht="9" customHeight="1">
      <c r="A9" s="721" t="s">
        <v>92</v>
      </c>
      <c r="B9" s="272">
        <v>558.4560464078536</v>
      </c>
      <c r="C9" s="272">
        <v>1183.0555020235113</v>
      </c>
      <c r="D9" s="278">
        <v>1304.8066775400557</v>
      </c>
      <c r="E9" s="272">
        <v>1437.9299599702772</v>
      </c>
      <c r="F9" s="244">
        <v>2128.130767202742</v>
      </c>
      <c r="G9" s="244">
        <v>2060.5309989899474</v>
      </c>
      <c r="H9" s="777">
        <v>2424.1128276591144</v>
      </c>
      <c r="I9" s="399">
        <f t="shared" si="0"/>
        <v>2688.118574036706</v>
      </c>
      <c r="J9" s="396">
        <f t="shared" si="1"/>
        <v>6</v>
      </c>
      <c r="K9" s="777">
        <v>41621</v>
      </c>
      <c r="L9" s="398">
        <v>41628</v>
      </c>
      <c r="M9" s="828">
        <v>100894</v>
      </c>
      <c r="N9" s="770">
        <v>111901</v>
      </c>
      <c r="O9" s="274">
        <v>7.2233020829977415</v>
      </c>
      <c r="P9" s="826">
        <v>7.818454181752632</v>
      </c>
      <c r="Q9" s="244">
        <f t="shared" si="2"/>
        <v>26</v>
      </c>
      <c r="R9" s="275">
        <f t="shared" si="3"/>
        <v>10.890819245923186</v>
      </c>
      <c r="S9" s="275">
        <f t="shared" si="4"/>
        <v>381.34828001727993</v>
      </c>
      <c r="T9" s="827">
        <f t="shared" si="5"/>
        <v>0.2815168985578211</v>
      </c>
      <c r="U9" s="357">
        <f t="shared" si="6"/>
        <v>0.2769902822933444</v>
      </c>
      <c r="V9" s="721" t="s">
        <v>92</v>
      </c>
    </row>
    <row r="10" spans="1:22" s="271" customFormat="1" ht="9" customHeight="1">
      <c r="A10" s="721" t="s">
        <v>70</v>
      </c>
      <c r="B10" s="272">
        <v>2613.374748766673</v>
      </c>
      <c r="C10" s="272">
        <v>3536.6147180937483</v>
      </c>
      <c r="D10" s="272">
        <v>5265.818225477248</v>
      </c>
      <c r="E10" s="272">
        <v>11204.383496017726</v>
      </c>
      <c r="F10" s="244">
        <v>2633.3912210311996</v>
      </c>
      <c r="G10" s="244">
        <v>2837.0268327743174</v>
      </c>
      <c r="H10" s="777">
        <v>2831.5158777711204</v>
      </c>
      <c r="I10" s="399">
        <f t="shared" si="0"/>
        <v>2949.634686788837</v>
      </c>
      <c r="J10" s="396">
        <f t="shared" si="1"/>
        <v>7</v>
      </c>
      <c r="K10" s="777">
        <v>16690</v>
      </c>
      <c r="L10" s="398">
        <v>16698</v>
      </c>
      <c r="M10" s="828">
        <v>47258</v>
      </c>
      <c r="N10" s="770">
        <v>49253</v>
      </c>
      <c r="O10" s="274">
        <v>2.5436067243191687</v>
      </c>
      <c r="P10" s="826">
        <v>2.5644016092527346</v>
      </c>
      <c r="Q10" s="244">
        <f t="shared" si="2"/>
        <v>3</v>
      </c>
      <c r="R10" s="275">
        <f t="shared" si="3"/>
        <v>4.171575019056434</v>
      </c>
      <c r="S10" s="275">
        <f t="shared" si="4"/>
        <v>12.86688555404673</v>
      </c>
      <c r="T10" s="827">
        <f t="shared" si="5"/>
        <v>0.3288294006088422</v>
      </c>
      <c r="U10" s="357">
        <f t="shared" si="6"/>
        <v>0.30393753923175115</v>
      </c>
      <c r="V10" s="721" t="s">
        <v>70</v>
      </c>
    </row>
    <row r="11" spans="1:22" s="271" customFormat="1" ht="9" customHeight="1">
      <c r="A11" s="721" t="s">
        <v>81</v>
      </c>
      <c r="B11" s="272">
        <v>816.0808858931151</v>
      </c>
      <c r="C11" s="272">
        <v>1090.360859838537</v>
      </c>
      <c r="D11" s="277">
        <v>1030.9549304000777</v>
      </c>
      <c r="E11" s="272">
        <v>1909.506665369271</v>
      </c>
      <c r="F11" s="244">
        <v>4967.958706661472</v>
      </c>
      <c r="G11" s="244">
        <v>5031.98127925117</v>
      </c>
      <c r="H11" s="777">
        <v>5684.8899755501225</v>
      </c>
      <c r="I11" s="399">
        <f t="shared" si="0"/>
        <v>2987.1794871794873</v>
      </c>
      <c r="J11" s="396">
        <f t="shared" si="1"/>
        <v>8</v>
      </c>
      <c r="K11" s="777">
        <v>10225</v>
      </c>
      <c r="L11" s="398">
        <v>10218</v>
      </c>
      <c r="M11" s="828">
        <v>58128</v>
      </c>
      <c r="N11" s="770">
        <v>30523</v>
      </c>
      <c r="O11" s="274">
        <v>9.128685442912737</v>
      </c>
      <c r="P11" s="826">
        <v>5.499055055408524</v>
      </c>
      <c r="Q11" s="244">
        <f t="shared" si="2"/>
        <v>17</v>
      </c>
      <c r="R11" s="275">
        <f t="shared" si="3"/>
        <v>-47.45404924234404</v>
      </c>
      <c r="S11" s="275">
        <f t="shared" si="4"/>
        <v>266.0396339157401</v>
      </c>
      <c r="T11" s="827">
        <f t="shared" si="5"/>
        <v>0.6601972384696152</v>
      </c>
      <c r="U11" s="357">
        <f t="shared" si="6"/>
        <v>0.30780624686961283</v>
      </c>
      <c r="V11" s="721" t="s">
        <v>81</v>
      </c>
    </row>
    <row r="12" spans="1:22" s="271" customFormat="1" ht="9" customHeight="1">
      <c r="A12" s="721" t="s">
        <v>79</v>
      </c>
      <c r="B12" s="272">
        <v>669.0717628705148</v>
      </c>
      <c r="C12" s="272">
        <v>1268.693815521727</v>
      </c>
      <c r="D12" s="272">
        <v>1492.9980213186952</v>
      </c>
      <c r="E12" s="272">
        <v>1701.7841755790969</v>
      </c>
      <c r="F12" s="244">
        <v>5346.751403559452</v>
      </c>
      <c r="G12" s="244">
        <v>4359.0919916268695</v>
      </c>
      <c r="H12" s="777">
        <v>3175.743907786757</v>
      </c>
      <c r="I12" s="399">
        <f t="shared" si="0"/>
        <v>3434.079664151132</v>
      </c>
      <c r="J12" s="396">
        <f t="shared" si="1"/>
        <v>9</v>
      </c>
      <c r="K12" s="777">
        <v>79815</v>
      </c>
      <c r="L12" s="398">
        <v>80036</v>
      </c>
      <c r="M12" s="828">
        <v>253472</v>
      </c>
      <c r="N12" s="770">
        <v>274850</v>
      </c>
      <c r="O12" s="274">
        <v>7.93710736726344</v>
      </c>
      <c r="P12" s="826">
        <v>8.465172061513481</v>
      </c>
      <c r="Q12" s="244">
        <f t="shared" si="2"/>
        <v>28</v>
      </c>
      <c r="R12" s="275">
        <f t="shared" si="3"/>
        <v>8.134653292759193</v>
      </c>
      <c r="S12" s="275">
        <f t="shared" si="4"/>
        <v>413.26028906345107</v>
      </c>
      <c r="T12" s="827">
        <f t="shared" si="5"/>
        <v>0.36880526571750116</v>
      </c>
      <c r="U12" s="357">
        <f t="shared" si="6"/>
        <v>0.35385592911649094</v>
      </c>
      <c r="V12" s="721" t="s">
        <v>79</v>
      </c>
    </row>
    <row r="13" spans="1:22" s="271" customFormat="1" ht="9" customHeight="1">
      <c r="A13" s="721" t="s">
        <v>73</v>
      </c>
      <c r="B13" s="272">
        <v>1407.9259907488436</v>
      </c>
      <c r="C13" s="272">
        <v>1799.2508486480158</v>
      </c>
      <c r="D13" s="272">
        <v>2115.37561432249</v>
      </c>
      <c r="E13" s="272">
        <v>1692.9005137786082</v>
      </c>
      <c r="F13" s="244">
        <v>3146.31884057971</v>
      </c>
      <c r="G13" s="244">
        <v>3136.3426992169507</v>
      </c>
      <c r="H13" s="777">
        <v>3436.024415524588</v>
      </c>
      <c r="I13" s="399">
        <f t="shared" si="0"/>
        <v>3935.108344859382</v>
      </c>
      <c r="J13" s="396">
        <f t="shared" si="1"/>
        <v>10</v>
      </c>
      <c r="K13" s="777">
        <v>8683</v>
      </c>
      <c r="L13" s="398">
        <v>8676</v>
      </c>
      <c r="M13" s="828">
        <v>29835</v>
      </c>
      <c r="N13" s="770">
        <v>34141</v>
      </c>
      <c r="O13" s="274">
        <v>4.952689243027889</v>
      </c>
      <c r="P13" s="826">
        <v>6.124242788439978</v>
      </c>
      <c r="Q13" s="244">
        <f t="shared" si="2"/>
        <v>20</v>
      </c>
      <c r="R13" s="275">
        <f t="shared" si="3"/>
        <v>14.525040249418524</v>
      </c>
      <c r="S13" s="275">
        <f t="shared" si="4"/>
        <v>179.49681806544308</v>
      </c>
      <c r="T13" s="827">
        <f t="shared" si="5"/>
        <v>0.399032143137298</v>
      </c>
      <c r="U13" s="357">
        <f t="shared" si="6"/>
        <v>0.40548314416825715</v>
      </c>
      <c r="V13" s="721" t="s">
        <v>73</v>
      </c>
    </row>
    <row r="14" spans="1:22" s="271" customFormat="1" ht="9" customHeight="1">
      <c r="A14" s="721" t="s">
        <v>95</v>
      </c>
      <c r="B14" s="272">
        <v>1605.713245997089</v>
      </c>
      <c r="C14" s="272">
        <v>4360.974782018483</v>
      </c>
      <c r="D14" s="272">
        <v>5430.701206692236</v>
      </c>
      <c r="E14" s="272">
        <v>4554.878664043186</v>
      </c>
      <c r="F14" s="244">
        <v>3040.352155129107</v>
      </c>
      <c r="G14" s="244">
        <v>3146.7527086916675</v>
      </c>
      <c r="H14" s="777">
        <v>3377.285478134549</v>
      </c>
      <c r="I14" s="399">
        <f t="shared" si="0"/>
        <v>4117.066413756957</v>
      </c>
      <c r="J14" s="396">
        <f t="shared" si="1"/>
        <v>11</v>
      </c>
      <c r="K14" s="777">
        <v>79852</v>
      </c>
      <c r="L14" s="398">
        <v>80134</v>
      </c>
      <c r="M14" s="828">
        <v>269683</v>
      </c>
      <c r="N14" s="770">
        <v>329917</v>
      </c>
      <c r="O14" s="274">
        <v>3.056298712477092</v>
      </c>
      <c r="P14" s="826">
        <v>2.6049650491554237</v>
      </c>
      <c r="Q14" s="244">
        <f t="shared" si="2"/>
        <v>4</v>
      </c>
      <c r="R14" s="275">
        <f t="shared" si="3"/>
        <v>21.904601799639043</v>
      </c>
      <c r="S14" s="275">
        <f t="shared" si="4"/>
        <v>156.4010992635494</v>
      </c>
      <c r="T14" s="827">
        <f t="shared" si="5"/>
        <v>0.39221067703640117</v>
      </c>
      <c r="U14" s="357">
        <f t="shared" si="6"/>
        <v>0.4242325465779155</v>
      </c>
      <c r="V14" s="721" t="s">
        <v>95</v>
      </c>
    </row>
    <row r="15" spans="1:22" s="271" customFormat="1" ht="9" customHeight="1">
      <c r="A15" s="721" t="s">
        <v>65</v>
      </c>
      <c r="B15" s="272">
        <v>1962.0452310717797</v>
      </c>
      <c r="C15" s="272">
        <v>3431.8982387475535</v>
      </c>
      <c r="D15" s="272">
        <v>4027.333073018352</v>
      </c>
      <c r="E15" s="272">
        <v>4499.611650485437</v>
      </c>
      <c r="F15" s="244">
        <v>4717.834780852353</v>
      </c>
      <c r="G15" s="244">
        <v>5135</v>
      </c>
      <c r="H15" s="777">
        <v>4823.75478927203</v>
      </c>
      <c r="I15" s="399">
        <f t="shared" si="0"/>
        <v>5226.658600524299</v>
      </c>
      <c r="J15" s="396">
        <f t="shared" si="1"/>
        <v>12</v>
      </c>
      <c r="K15" s="777">
        <v>4959</v>
      </c>
      <c r="L15" s="398">
        <v>4959</v>
      </c>
      <c r="M15" s="828">
        <v>23921</v>
      </c>
      <c r="N15" s="770">
        <v>25919</v>
      </c>
      <c r="O15" s="274">
        <v>5.092239768048809</v>
      </c>
      <c r="P15" s="826">
        <v>4.667541864531616</v>
      </c>
      <c r="Q15" s="244">
        <f t="shared" si="2"/>
        <v>9</v>
      </c>
      <c r="R15" s="275">
        <f t="shared" si="3"/>
        <v>8.352493624848458</v>
      </c>
      <c r="S15" s="275">
        <f t="shared" si="4"/>
        <v>166.3882828873014</v>
      </c>
      <c r="T15" s="827">
        <f t="shared" si="5"/>
        <v>0.5601919482397373</v>
      </c>
      <c r="U15" s="357">
        <f t="shared" si="6"/>
        <v>0.538567626887129</v>
      </c>
      <c r="V15" s="721" t="s">
        <v>65</v>
      </c>
    </row>
    <row r="16" spans="1:22" s="271" customFormat="1" ht="9" customHeight="1">
      <c r="A16" s="721" t="s">
        <v>64</v>
      </c>
      <c r="B16" s="272">
        <v>3415.255905511811</v>
      </c>
      <c r="C16" s="272">
        <v>3596.977084349098</v>
      </c>
      <c r="D16" s="272">
        <v>4678.758008871365</v>
      </c>
      <c r="E16" s="272">
        <v>4722.693997071742</v>
      </c>
      <c r="F16" s="244">
        <v>4796.234173790715</v>
      </c>
      <c r="G16" s="244">
        <v>5147.960284912584</v>
      </c>
      <c r="H16" s="777">
        <v>5105.127100387764</v>
      </c>
      <c r="I16" s="399">
        <f t="shared" si="0"/>
        <v>5278.872642509006</v>
      </c>
      <c r="J16" s="396">
        <f t="shared" si="1"/>
        <v>13</v>
      </c>
      <c r="K16" s="777">
        <v>9284</v>
      </c>
      <c r="L16" s="398">
        <v>9438</v>
      </c>
      <c r="M16" s="828">
        <v>47396</v>
      </c>
      <c r="N16" s="770">
        <v>49822</v>
      </c>
      <c r="O16" s="274">
        <v>5.600874471919407</v>
      </c>
      <c r="P16" s="826">
        <v>5.650482574030599</v>
      </c>
      <c r="Q16" s="244">
        <f t="shared" si="2"/>
        <v>18</v>
      </c>
      <c r="R16" s="275">
        <f t="shared" si="3"/>
        <v>3.403353897066453</v>
      </c>
      <c r="S16" s="275">
        <f t="shared" si="4"/>
        <v>54.56741130260672</v>
      </c>
      <c r="T16" s="827">
        <f t="shared" si="5"/>
        <v>0.592868257469881</v>
      </c>
      <c r="U16" s="357">
        <f t="shared" si="6"/>
        <v>0.5439478888922019</v>
      </c>
      <c r="V16" s="721" t="s">
        <v>64</v>
      </c>
    </row>
    <row r="17" spans="1:22" s="271" customFormat="1" ht="9" customHeight="1">
      <c r="A17" s="721" t="s">
        <v>93</v>
      </c>
      <c r="B17" s="272">
        <v>1796.7325227963527</v>
      </c>
      <c r="C17" s="272">
        <v>2279.638690252164</v>
      </c>
      <c r="D17" s="272">
        <v>2285.1880081300815</v>
      </c>
      <c r="E17" s="272">
        <v>3219.689251146205</v>
      </c>
      <c r="F17" s="244">
        <v>5510.723692462059</v>
      </c>
      <c r="G17" s="244">
        <v>5840.009952724558</v>
      </c>
      <c r="H17" s="777">
        <v>6028.606507059546</v>
      </c>
      <c r="I17" s="399">
        <f t="shared" si="0"/>
        <v>5561.852026390198</v>
      </c>
      <c r="J17" s="396">
        <f t="shared" si="1"/>
        <v>14</v>
      </c>
      <c r="K17" s="777">
        <v>8145</v>
      </c>
      <c r="L17" s="398">
        <v>8488</v>
      </c>
      <c r="M17" s="828">
        <v>49103</v>
      </c>
      <c r="N17" s="770">
        <v>47209</v>
      </c>
      <c r="O17" s="274">
        <v>10.694559393648996</v>
      </c>
      <c r="P17" s="826">
        <v>13.08587632323714</v>
      </c>
      <c r="Q17" s="244">
        <f t="shared" si="2"/>
        <v>43</v>
      </c>
      <c r="R17" s="275">
        <f t="shared" si="3"/>
        <v>-7.742327851764325</v>
      </c>
      <c r="S17" s="275">
        <f t="shared" si="4"/>
        <v>209.55370127847326</v>
      </c>
      <c r="T17" s="827">
        <f t="shared" si="5"/>
        <v>0.7001137022701159</v>
      </c>
      <c r="U17" s="357">
        <f t="shared" si="6"/>
        <v>0.5731067735416772</v>
      </c>
      <c r="V17" s="721" t="s">
        <v>93</v>
      </c>
    </row>
    <row r="18" spans="1:22" s="271" customFormat="1" ht="9" customHeight="1">
      <c r="A18" s="721" t="s">
        <v>97</v>
      </c>
      <c r="B18" s="272">
        <v>1062.2102150341352</v>
      </c>
      <c r="C18" s="272">
        <v>1860.3168366344592</v>
      </c>
      <c r="D18" s="272">
        <v>2770.2107498201344</v>
      </c>
      <c r="E18" s="272">
        <v>3225.9346278764424</v>
      </c>
      <c r="F18" s="244">
        <v>3293.2793409687342</v>
      </c>
      <c r="G18" s="244">
        <v>3113.0882454564303</v>
      </c>
      <c r="H18" s="777">
        <v>3800.017389792192</v>
      </c>
      <c r="I18" s="399">
        <f t="shared" si="0"/>
        <v>5756.015649343904</v>
      </c>
      <c r="J18" s="396">
        <f t="shared" si="1"/>
        <v>15</v>
      </c>
      <c r="K18" s="777">
        <v>57505</v>
      </c>
      <c r="L18" s="398">
        <v>57766</v>
      </c>
      <c r="M18" s="828">
        <v>218520</v>
      </c>
      <c r="N18" s="770">
        <v>332502</v>
      </c>
      <c r="O18" s="274">
        <v>7.710906634936632</v>
      </c>
      <c r="P18" s="826">
        <v>11.521748772637935</v>
      </c>
      <c r="Q18" s="244">
        <f t="shared" si="2"/>
        <v>40</v>
      </c>
      <c r="R18" s="275">
        <f t="shared" si="3"/>
        <v>51.47340285352427</v>
      </c>
      <c r="S18" s="275">
        <f t="shared" si="4"/>
        <v>441.89044389475475</v>
      </c>
      <c r="T18" s="827">
        <f t="shared" si="5"/>
        <v>0.44130334934662474</v>
      </c>
      <c r="U18" s="357">
        <f t="shared" si="6"/>
        <v>0.5931138659566083</v>
      </c>
      <c r="V18" s="721" t="s">
        <v>97</v>
      </c>
    </row>
    <row r="19" spans="1:22" s="271" customFormat="1" ht="9" customHeight="1">
      <c r="A19" s="721" t="s">
        <v>68</v>
      </c>
      <c r="B19" s="272">
        <v>2963.3370744481854</v>
      </c>
      <c r="C19" s="272">
        <v>6118.621851886528</v>
      </c>
      <c r="D19" s="272">
        <v>4505.757887838217</v>
      </c>
      <c r="E19" s="272">
        <v>5815.908880451894</v>
      </c>
      <c r="F19" s="244">
        <v>6387.759036144578</v>
      </c>
      <c r="G19" s="244">
        <v>6325.843761850588</v>
      </c>
      <c r="H19" s="777">
        <v>6150.768063720842</v>
      </c>
      <c r="I19" s="399">
        <f t="shared" si="0"/>
        <v>5797.869331573489</v>
      </c>
      <c r="J19" s="396">
        <f t="shared" si="1"/>
        <v>16</v>
      </c>
      <c r="K19" s="777">
        <v>10546</v>
      </c>
      <c r="L19" s="398">
        <v>10607</v>
      </c>
      <c r="M19" s="828">
        <v>64866</v>
      </c>
      <c r="N19" s="770">
        <v>61498</v>
      </c>
      <c r="O19" s="274">
        <v>5.3442636457260555</v>
      </c>
      <c r="P19" s="826">
        <v>5.709717791502178</v>
      </c>
      <c r="Q19" s="244">
        <f t="shared" si="2"/>
        <v>19</v>
      </c>
      <c r="R19" s="275">
        <f t="shared" si="3"/>
        <v>-5.737474222591169</v>
      </c>
      <c r="S19" s="275">
        <f t="shared" si="4"/>
        <v>95.65338623022267</v>
      </c>
      <c r="T19" s="827">
        <f t="shared" si="5"/>
        <v>0.7143005594831499</v>
      </c>
      <c r="U19" s="357">
        <f t="shared" si="6"/>
        <v>0.5974265712694471</v>
      </c>
      <c r="V19" s="721" t="s">
        <v>68</v>
      </c>
    </row>
    <row r="20" spans="1:22" s="271" customFormat="1" ht="9" customHeight="1">
      <c r="A20" s="721" t="s">
        <v>84</v>
      </c>
      <c r="B20" s="272">
        <v>3407.544736417862</v>
      </c>
      <c r="C20" s="272">
        <v>3684.404901796206</v>
      </c>
      <c r="D20" s="272">
        <v>4424.84115240665</v>
      </c>
      <c r="E20" s="272">
        <v>7166.854078366923</v>
      </c>
      <c r="F20" s="244">
        <v>4115.435247655093</v>
      </c>
      <c r="G20" s="244">
        <v>11466.202376075378</v>
      </c>
      <c r="H20" s="777">
        <v>6047.915472192645</v>
      </c>
      <c r="I20" s="399">
        <f t="shared" si="0"/>
        <v>6053.3694048204625</v>
      </c>
      <c r="J20" s="396">
        <f t="shared" si="1"/>
        <v>17</v>
      </c>
      <c r="K20" s="777">
        <v>12209</v>
      </c>
      <c r="L20" s="398">
        <v>12198</v>
      </c>
      <c r="M20" s="828">
        <v>73839</v>
      </c>
      <c r="N20" s="517">
        <v>73839</v>
      </c>
      <c r="O20" s="274">
        <v>8.946982594102714</v>
      </c>
      <c r="P20" s="826">
        <v>8.946982594102714</v>
      </c>
      <c r="Q20" s="244">
        <f t="shared" si="2"/>
        <v>31</v>
      </c>
      <c r="R20" s="275">
        <f t="shared" si="3"/>
        <v>0.09017871782258834</v>
      </c>
      <c r="S20" s="275">
        <f t="shared" si="4"/>
        <v>77.64607284903879</v>
      </c>
      <c r="T20" s="827">
        <f t="shared" si="5"/>
        <v>0.7023560896361696</v>
      </c>
      <c r="U20" s="357">
        <f t="shared" si="6"/>
        <v>0.6237539208507469</v>
      </c>
      <c r="V20" s="721" t="s">
        <v>84</v>
      </c>
    </row>
    <row r="21" spans="1:22" s="271" customFormat="1" ht="9" customHeight="1">
      <c r="A21" s="721" t="s">
        <v>77</v>
      </c>
      <c r="B21" s="272">
        <v>1749.031383184812</v>
      </c>
      <c r="C21" s="272">
        <v>2546.6641140997413</v>
      </c>
      <c r="D21" s="272">
        <v>3095.3637391632114</v>
      </c>
      <c r="E21" s="272">
        <v>5003.076062639821</v>
      </c>
      <c r="F21" s="244">
        <v>4933.779080417659</v>
      </c>
      <c r="G21" s="244">
        <v>3919.620021921812</v>
      </c>
      <c r="H21" s="777">
        <v>6165.34008683068</v>
      </c>
      <c r="I21" s="399">
        <f t="shared" si="0"/>
        <v>6903.403947130183</v>
      </c>
      <c r="J21" s="396">
        <f t="shared" si="1"/>
        <v>18</v>
      </c>
      <c r="K21" s="777">
        <v>11056</v>
      </c>
      <c r="L21" s="398">
        <v>11046</v>
      </c>
      <c r="M21" s="828">
        <v>68164</v>
      </c>
      <c r="N21" s="770">
        <v>76255</v>
      </c>
      <c r="O21" s="274">
        <v>6.671906520485839</v>
      </c>
      <c r="P21" s="826">
        <v>5.297597792453381</v>
      </c>
      <c r="Q21" s="244">
        <f t="shared" si="2"/>
        <v>14</v>
      </c>
      <c r="R21" s="275">
        <f t="shared" si="3"/>
        <v>11.97117839251116</v>
      </c>
      <c r="S21" s="275">
        <f t="shared" si="4"/>
        <v>294.69868942887535</v>
      </c>
      <c r="T21" s="827">
        <f t="shared" si="5"/>
        <v>0.715992836634934</v>
      </c>
      <c r="U21" s="357">
        <f t="shared" si="6"/>
        <v>0.7113435495626566</v>
      </c>
      <c r="V21" s="721" t="s">
        <v>77</v>
      </c>
    </row>
    <row r="22" spans="1:22" s="271" customFormat="1" ht="9" customHeight="1">
      <c r="A22" s="721" t="s">
        <v>102</v>
      </c>
      <c r="B22" s="272">
        <v>2144.8202959830865</v>
      </c>
      <c r="C22" s="272">
        <v>2801.114961579027</v>
      </c>
      <c r="D22" s="272">
        <v>2592.2173274596184</v>
      </c>
      <c r="E22" s="272">
        <v>1943.2879637042968</v>
      </c>
      <c r="F22" s="244">
        <v>6270.074982958418</v>
      </c>
      <c r="G22" s="244">
        <v>5585.224203133442</v>
      </c>
      <c r="H22" s="777">
        <v>4986.741663318602</v>
      </c>
      <c r="I22" s="399">
        <f t="shared" si="0"/>
        <v>6962.835687921599</v>
      </c>
      <c r="J22" s="396">
        <f t="shared" si="1"/>
        <v>19</v>
      </c>
      <c r="K22" s="777">
        <v>7467</v>
      </c>
      <c r="L22" s="398">
        <v>7857</v>
      </c>
      <c r="M22" s="828">
        <v>37236</v>
      </c>
      <c r="N22" s="770">
        <v>54707</v>
      </c>
      <c r="O22" s="274">
        <v>9.323031161898658</v>
      </c>
      <c r="P22" s="826">
        <v>11.295467731511975</v>
      </c>
      <c r="Q22" s="244">
        <f t="shared" si="2"/>
        <v>38</v>
      </c>
      <c r="R22" s="275">
        <f t="shared" si="3"/>
        <v>39.62695800223057</v>
      </c>
      <c r="S22" s="275">
        <f t="shared" si="4"/>
        <v>224.63492167441265</v>
      </c>
      <c r="T22" s="827">
        <f t="shared" si="5"/>
        <v>0.5791199283088553</v>
      </c>
      <c r="U22" s="357">
        <f t="shared" si="6"/>
        <v>0.7174675408247974</v>
      </c>
      <c r="V22" s="721" t="s">
        <v>102</v>
      </c>
    </row>
    <row r="23" spans="1:22" s="271" customFormat="1" ht="9" customHeight="1">
      <c r="A23" s="721" t="s">
        <v>99</v>
      </c>
      <c r="B23" s="272">
        <v>2718.0026990553306</v>
      </c>
      <c r="C23" s="272">
        <v>5490.717483892105</v>
      </c>
      <c r="D23" s="272">
        <v>10000.79239302694</v>
      </c>
      <c r="E23" s="272">
        <v>4982.453350296862</v>
      </c>
      <c r="F23" s="244">
        <v>4625.2172450524195</v>
      </c>
      <c r="G23" s="244">
        <v>5971.06974657995</v>
      </c>
      <c r="H23" s="777">
        <v>5416.615072887938</v>
      </c>
      <c r="I23" s="399">
        <f t="shared" si="0"/>
        <v>7061.5574367886975</v>
      </c>
      <c r="J23" s="396">
        <f t="shared" si="1"/>
        <v>20</v>
      </c>
      <c r="K23" s="777">
        <v>17767</v>
      </c>
      <c r="L23" s="398">
        <v>17837</v>
      </c>
      <c r="M23" s="828">
        <v>96237</v>
      </c>
      <c r="N23" s="770">
        <v>125957</v>
      </c>
      <c r="O23" s="274">
        <v>4.752716698833118</v>
      </c>
      <c r="P23" s="826">
        <v>5.251764215354146</v>
      </c>
      <c r="Q23" s="244">
        <f t="shared" si="2"/>
        <v>12</v>
      </c>
      <c r="R23" s="275">
        <f t="shared" si="3"/>
        <v>30.368455977872113</v>
      </c>
      <c r="S23" s="275">
        <f t="shared" si="4"/>
        <v>159.80685888365795</v>
      </c>
      <c r="T23" s="827">
        <f t="shared" si="5"/>
        <v>0.6290419565468301</v>
      </c>
      <c r="U23" s="357">
        <f t="shared" si="6"/>
        <v>0.7276400701735034</v>
      </c>
      <c r="V23" s="721" t="s">
        <v>99</v>
      </c>
    </row>
    <row r="24" spans="1:22" s="271" customFormat="1" ht="9" customHeight="1">
      <c r="A24" s="721" t="s">
        <v>53</v>
      </c>
      <c r="B24" s="272">
        <v>3231.839663924383</v>
      </c>
      <c r="C24" s="272">
        <v>4711.982804943578</v>
      </c>
      <c r="D24" s="272">
        <v>4627.497460209956</v>
      </c>
      <c r="E24" s="272">
        <v>5927.08677004289</v>
      </c>
      <c r="F24" s="244">
        <v>6946.397874667917</v>
      </c>
      <c r="G24" s="244">
        <v>7172.118380062306</v>
      </c>
      <c r="H24" s="777">
        <v>7878.029832193909</v>
      </c>
      <c r="I24" s="399">
        <f t="shared" si="0"/>
        <v>7199.973247726057</v>
      </c>
      <c r="J24" s="396">
        <f t="shared" si="1"/>
        <v>21</v>
      </c>
      <c r="K24" s="777">
        <v>6436</v>
      </c>
      <c r="L24" s="398">
        <v>7476</v>
      </c>
      <c r="M24" s="828">
        <v>50703</v>
      </c>
      <c r="N24" s="770">
        <v>53827</v>
      </c>
      <c r="O24" s="274">
        <v>7.782657213420989</v>
      </c>
      <c r="P24" s="826">
        <v>7.586877620775926</v>
      </c>
      <c r="Q24" s="244">
        <f t="shared" si="2"/>
        <v>23</v>
      </c>
      <c r="R24" s="275">
        <f t="shared" si="3"/>
        <v>-8.606930906721686</v>
      </c>
      <c r="S24" s="275">
        <f t="shared" si="4"/>
        <v>122.78250149895179</v>
      </c>
      <c r="T24" s="827">
        <f t="shared" si="5"/>
        <v>0.9148908003786588</v>
      </c>
      <c r="U24" s="357">
        <f t="shared" si="6"/>
        <v>0.7419027723160756</v>
      </c>
      <c r="V24" s="721" t="s">
        <v>53</v>
      </c>
    </row>
    <row r="25" spans="1:22" s="271" customFormat="1" ht="9" customHeight="1">
      <c r="A25" s="721" t="s">
        <v>88</v>
      </c>
      <c r="B25" s="272">
        <v>3613.893995098039</v>
      </c>
      <c r="C25" s="272">
        <v>7028.384615384615</v>
      </c>
      <c r="D25" s="272">
        <v>4425.695768204347</v>
      </c>
      <c r="E25" s="272">
        <v>5114.012833905387</v>
      </c>
      <c r="F25" s="244">
        <v>5103.391603167488</v>
      </c>
      <c r="G25" s="244">
        <v>6951.751437747404</v>
      </c>
      <c r="H25" s="777">
        <v>7301.919199462325</v>
      </c>
      <c r="I25" s="399">
        <f t="shared" si="0"/>
        <v>8045.198577356254</v>
      </c>
      <c r="J25" s="396">
        <f t="shared" si="1"/>
        <v>22</v>
      </c>
      <c r="K25" s="777">
        <v>13391</v>
      </c>
      <c r="L25" s="398">
        <v>13496</v>
      </c>
      <c r="M25" s="828">
        <v>97780</v>
      </c>
      <c r="N25" s="770">
        <v>108578</v>
      </c>
      <c r="O25" s="274">
        <v>5.018827017283078</v>
      </c>
      <c r="P25" s="826">
        <v>8.820466328399045</v>
      </c>
      <c r="Q25" s="244">
        <f t="shared" si="2"/>
        <v>30</v>
      </c>
      <c r="R25" s="275">
        <f t="shared" si="3"/>
        <v>10.17923312474698</v>
      </c>
      <c r="S25" s="275">
        <f t="shared" si="4"/>
        <v>122.61855461917061</v>
      </c>
      <c r="T25" s="827">
        <f t="shared" si="5"/>
        <v>0.8479859613372367</v>
      </c>
      <c r="U25" s="357">
        <f t="shared" si="6"/>
        <v>0.8289968480451012</v>
      </c>
      <c r="V25" s="721" t="s">
        <v>88</v>
      </c>
    </row>
    <row r="26" spans="1:22" s="271" customFormat="1" ht="9" customHeight="1">
      <c r="A26" s="721" t="s">
        <v>87</v>
      </c>
      <c r="B26" s="272">
        <v>6125.809801691311</v>
      </c>
      <c r="C26" s="272">
        <v>9992.050331642606</v>
      </c>
      <c r="D26" s="272">
        <v>6609.861971418817</v>
      </c>
      <c r="E26" s="272">
        <v>7593.644294107175</v>
      </c>
      <c r="F26" s="244">
        <v>8402.11781455775</v>
      </c>
      <c r="G26" s="244">
        <v>7522.550198121188</v>
      </c>
      <c r="H26" s="777">
        <v>8693.915756630266</v>
      </c>
      <c r="I26" s="399">
        <f t="shared" si="0"/>
        <v>8976.452816776256</v>
      </c>
      <c r="J26" s="396">
        <f t="shared" si="1"/>
        <v>23</v>
      </c>
      <c r="K26" s="777">
        <v>22435</v>
      </c>
      <c r="L26" s="398">
        <v>22508</v>
      </c>
      <c r="M26" s="828">
        <v>195048</v>
      </c>
      <c r="N26" s="770">
        <v>202042</v>
      </c>
      <c r="O26" s="274">
        <v>6.683140837715709</v>
      </c>
      <c r="P26" s="826">
        <v>6.612527217820787</v>
      </c>
      <c r="Q26" s="244">
        <f t="shared" si="2"/>
        <v>21</v>
      </c>
      <c r="R26" s="275">
        <f t="shared" si="3"/>
        <v>3.2498251427214346</v>
      </c>
      <c r="S26" s="275">
        <f t="shared" si="4"/>
        <v>46.53495794626034</v>
      </c>
      <c r="T26" s="827">
        <f t="shared" si="5"/>
        <v>1.0096412065493583</v>
      </c>
      <c r="U26" s="357">
        <f t="shared" si="6"/>
        <v>0.9249555520826479</v>
      </c>
      <c r="V26" s="721" t="s">
        <v>87</v>
      </c>
    </row>
    <row r="27" spans="1:22" s="271" customFormat="1" ht="9" customHeight="1">
      <c r="A27" s="721" t="s">
        <v>94</v>
      </c>
      <c r="B27" s="272">
        <v>1683.6451526273386</v>
      </c>
      <c r="C27" s="272">
        <v>5122.523641885829</v>
      </c>
      <c r="D27" s="272">
        <v>5976.276982261167</v>
      </c>
      <c r="E27" s="272">
        <v>7426.1497846324855</v>
      </c>
      <c r="F27" s="244">
        <v>8964.687784071044</v>
      </c>
      <c r="G27" s="244">
        <v>10579.608839935043</v>
      </c>
      <c r="H27" s="777">
        <v>10150.948719757353</v>
      </c>
      <c r="I27" s="399">
        <f t="shared" si="0"/>
        <v>10111.720067453625</v>
      </c>
      <c r="J27" s="396">
        <f t="shared" si="1"/>
        <v>24</v>
      </c>
      <c r="K27" s="777">
        <v>14177</v>
      </c>
      <c r="L27" s="398">
        <v>14232</v>
      </c>
      <c r="M27" s="828">
        <v>143910</v>
      </c>
      <c r="N27" s="770">
        <v>143910</v>
      </c>
      <c r="O27" s="274">
        <v>10.603143587827937</v>
      </c>
      <c r="P27" s="826">
        <v>10.603245148560372</v>
      </c>
      <c r="Q27" s="244">
        <f t="shared" si="2"/>
        <v>34</v>
      </c>
      <c r="R27" s="275">
        <f t="shared" si="3"/>
        <v>-0.3864530635188262</v>
      </c>
      <c r="S27" s="275">
        <f t="shared" si="4"/>
        <v>500.5849897571483</v>
      </c>
      <c r="T27" s="827">
        <f t="shared" si="5"/>
        <v>1.1788492550345213</v>
      </c>
      <c r="U27" s="357">
        <f t="shared" si="6"/>
        <v>1.0419362534850034</v>
      </c>
      <c r="V27" s="721" t="s">
        <v>94</v>
      </c>
    </row>
    <row r="28" spans="1:22" s="271" customFormat="1" ht="9" customHeight="1">
      <c r="A28" s="721" t="s">
        <v>89</v>
      </c>
      <c r="B28" s="272">
        <v>2975.773765659543</v>
      </c>
      <c r="C28" s="272">
        <v>3021.6322517207473</v>
      </c>
      <c r="D28" s="272">
        <v>7048.85290148448</v>
      </c>
      <c r="E28" s="272">
        <v>10045.388349514564</v>
      </c>
      <c r="F28" s="244">
        <v>4952.295081967213</v>
      </c>
      <c r="G28" s="244">
        <v>6095.068379610443</v>
      </c>
      <c r="H28" s="777">
        <v>8941.400745959387</v>
      </c>
      <c r="I28" s="399">
        <f t="shared" si="0"/>
        <v>10376.209726816121</v>
      </c>
      <c r="J28" s="396">
        <f t="shared" si="1"/>
        <v>25</v>
      </c>
      <c r="K28" s="777">
        <v>12065</v>
      </c>
      <c r="L28" s="748">
        <v>8163</v>
      </c>
      <c r="M28" s="828">
        <v>107878</v>
      </c>
      <c r="N28" s="770">
        <v>84701</v>
      </c>
      <c r="O28" s="274">
        <v>10.389487816106122</v>
      </c>
      <c r="P28" s="826">
        <v>5.284333726378309</v>
      </c>
      <c r="Q28" s="244">
        <f t="shared" si="2"/>
        <v>13</v>
      </c>
      <c r="R28" s="275">
        <f t="shared" si="3"/>
        <v>16.046803198090902</v>
      </c>
      <c r="S28" s="275">
        <f t="shared" si="4"/>
        <v>248.68946848573228</v>
      </c>
      <c r="T28" s="827">
        <f t="shared" si="5"/>
        <v>1.0383821157350204</v>
      </c>
      <c r="U28" s="357">
        <f t="shared" si="6"/>
        <v>1.0691899119054624</v>
      </c>
      <c r="V28" s="721" t="s">
        <v>89</v>
      </c>
    </row>
    <row r="29" spans="1:22" s="271" customFormat="1" ht="9" customHeight="1">
      <c r="A29" s="721" t="s">
        <v>75</v>
      </c>
      <c r="B29" s="272">
        <v>3328.6468794167968</v>
      </c>
      <c r="C29" s="272">
        <v>4670.981741993415</v>
      </c>
      <c r="D29" s="272">
        <v>5078.547805171377</v>
      </c>
      <c r="E29" s="272">
        <v>6340.6318660504585</v>
      </c>
      <c r="F29" s="244">
        <v>5498.135606118256</v>
      </c>
      <c r="G29" s="244">
        <v>9702.245486269156</v>
      </c>
      <c r="H29" s="777">
        <v>9888.763026733122</v>
      </c>
      <c r="I29" s="399">
        <f t="shared" si="0"/>
        <v>11037.659821774507</v>
      </c>
      <c r="J29" s="396">
        <f t="shared" si="1"/>
        <v>26</v>
      </c>
      <c r="K29" s="777">
        <v>13242</v>
      </c>
      <c r="L29" s="398">
        <v>12905</v>
      </c>
      <c r="M29" s="828">
        <v>130947</v>
      </c>
      <c r="N29" s="770">
        <v>142441</v>
      </c>
      <c r="O29" s="274">
        <v>8.645449233643749</v>
      </c>
      <c r="P29" s="826">
        <v>9.447143061797306</v>
      </c>
      <c r="Q29" s="244">
        <f t="shared" si="2"/>
        <v>33</v>
      </c>
      <c r="R29" s="275">
        <f t="shared" si="3"/>
        <v>11.618205350208873</v>
      </c>
      <c r="S29" s="275">
        <f t="shared" si="4"/>
        <v>231.59599746153867</v>
      </c>
      <c r="T29" s="827">
        <f t="shared" si="5"/>
        <v>1.1484011247724948</v>
      </c>
      <c r="U29" s="357">
        <f t="shared" si="6"/>
        <v>1.1373473400394272</v>
      </c>
      <c r="V29" s="721" t="s">
        <v>75</v>
      </c>
    </row>
    <row r="30" spans="1:22" s="271" customFormat="1" ht="9" customHeight="1">
      <c r="A30" s="721" t="s">
        <v>90</v>
      </c>
      <c r="B30" s="272">
        <v>1674.0681818181818</v>
      </c>
      <c r="C30" s="272">
        <v>1675.9989249238488</v>
      </c>
      <c r="D30" s="272">
        <v>2227.0682131633093</v>
      </c>
      <c r="E30" s="272">
        <v>4090.679232272152</v>
      </c>
      <c r="F30" s="244">
        <v>6508.755313250786</v>
      </c>
      <c r="G30" s="244">
        <v>7260.240741168588</v>
      </c>
      <c r="H30" s="777">
        <v>10675.116219904248</v>
      </c>
      <c r="I30" s="399">
        <f t="shared" si="0"/>
        <v>11057.151372045575</v>
      </c>
      <c r="J30" s="396">
        <f t="shared" si="1"/>
        <v>27</v>
      </c>
      <c r="K30" s="777">
        <v>43237</v>
      </c>
      <c r="L30" s="398">
        <v>43621</v>
      </c>
      <c r="M30" s="828">
        <v>461560</v>
      </c>
      <c r="N30" s="770">
        <v>482324</v>
      </c>
      <c r="O30" s="274">
        <v>8.694648051926768</v>
      </c>
      <c r="P30" s="826">
        <v>8.376813134634029</v>
      </c>
      <c r="Q30" s="244">
        <f t="shared" si="2"/>
        <v>27</v>
      </c>
      <c r="R30" s="275">
        <f t="shared" si="3"/>
        <v>3.578744664428145</v>
      </c>
      <c r="S30" s="275">
        <f t="shared" si="4"/>
        <v>560.4958801640062</v>
      </c>
      <c r="T30" s="827">
        <f t="shared" si="5"/>
        <v>1.2397218378955495</v>
      </c>
      <c r="U30" s="357">
        <f t="shared" si="6"/>
        <v>1.139355796832987</v>
      </c>
      <c r="V30" s="721" t="s">
        <v>90</v>
      </c>
    </row>
    <row r="31" spans="1:22" s="271" customFormat="1" ht="9" customHeight="1">
      <c r="A31" s="721" t="s">
        <v>74</v>
      </c>
      <c r="B31" s="272">
        <v>8367.718191377497</v>
      </c>
      <c r="C31" s="272">
        <v>17709.49837679338</v>
      </c>
      <c r="D31" s="272">
        <v>9499.066583696327</v>
      </c>
      <c r="E31" s="272">
        <v>8503.757850303717</v>
      </c>
      <c r="F31" s="244">
        <v>9945.88500563698</v>
      </c>
      <c r="G31" s="244">
        <v>10757.370313302517</v>
      </c>
      <c r="H31" s="777">
        <v>11736.490651325252</v>
      </c>
      <c r="I31" s="399">
        <f t="shared" si="0"/>
        <v>11670.270826897333</v>
      </c>
      <c r="J31" s="396">
        <f t="shared" si="1"/>
        <v>28</v>
      </c>
      <c r="K31" s="777">
        <v>9734</v>
      </c>
      <c r="L31" s="398">
        <v>9711</v>
      </c>
      <c r="M31" s="828">
        <v>114243</v>
      </c>
      <c r="N31" s="770">
        <v>113330</v>
      </c>
      <c r="O31" s="274">
        <v>5.273237361456527</v>
      </c>
      <c r="P31" s="826">
        <v>5.3202451453291175</v>
      </c>
      <c r="Q31" s="244">
        <f t="shared" si="2"/>
        <v>15</v>
      </c>
      <c r="R31" s="275">
        <f t="shared" si="3"/>
        <v>-0.5642216774606429</v>
      </c>
      <c r="S31" s="275">
        <f t="shared" si="4"/>
        <v>39.4677803433073</v>
      </c>
      <c r="T31" s="827">
        <f t="shared" si="5"/>
        <v>1.362981297906224</v>
      </c>
      <c r="U31" s="357">
        <f t="shared" si="6"/>
        <v>1.2025331181458268</v>
      </c>
      <c r="V31" s="721" t="s">
        <v>74</v>
      </c>
    </row>
    <row r="32" spans="1:22" s="271" customFormat="1" ht="9" customHeight="1">
      <c r="A32" s="721" t="s">
        <v>100</v>
      </c>
      <c r="B32" s="272">
        <v>2903.666427030913</v>
      </c>
      <c r="C32" s="272">
        <v>4665.677864186643</v>
      </c>
      <c r="D32" s="272">
        <v>5874.447036113569</v>
      </c>
      <c r="E32" s="272">
        <v>10419.095221958658</v>
      </c>
      <c r="F32" s="244">
        <v>12973.864501395585</v>
      </c>
      <c r="G32" s="244">
        <v>13183.907071392234</v>
      </c>
      <c r="H32" s="777">
        <v>11434.863786811507</v>
      </c>
      <c r="I32" s="399">
        <f t="shared" si="0"/>
        <v>12361.29413752323</v>
      </c>
      <c r="J32" s="396">
        <f t="shared" si="1"/>
        <v>29</v>
      </c>
      <c r="K32" s="777">
        <v>11783</v>
      </c>
      <c r="L32" s="398">
        <v>11838</v>
      </c>
      <c r="M32" s="828">
        <v>134737</v>
      </c>
      <c r="N32" s="770">
        <v>146333</v>
      </c>
      <c r="O32" s="274">
        <v>8.499840080344644</v>
      </c>
      <c r="P32" s="826">
        <v>8.779735923341331</v>
      </c>
      <c r="Q32" s="244">
        <f t="shared" si="2"/>
        <v>29</v>
      </c>
      <c r="R32" s="275">
        <f t="shared" si="3"/>
        <v>8.101804866099306</v>
      </c>
      <c r="S32" s="275">
        <f t="shared" si="4"/>
        <v>325.7132989674378</v>
      </c>
      <c r="T32" s="827">
        <f t="shared" si="5"/>
        <v>1.327952788320873</v>
      </c>
      <c r="U32" s="357">
        <f t="shared" si="6"/>
        <v>1.2737378424203651</v>
      </c>
      <c r="V32" s="721" t="s">
        <v>100</v>
      </c>
    </row>
    <row r="33" spans="1:22" s="271" customFormat="1" ht="9" customHeight="1">
      <c r="A33" s="721" t="s">
        <v>82</v>
      </c>
      <c r="B33" s="272">
        <v>3128.467485220555</v>
      </c>
      <c r="C33" s="272">
        <v>16464.2152023692</v>
      </c>
      <c r="D33" s="272">
        <v>5195.024875621891</v>
      </c>
      <c r="E33" s="272">
        <v>7449.78818838774</v>
      </c>
      <c r="F33" s="244">
        <v>10373.845405930968</v>
      </c>
      <c r="G33" s="244">
        <v>10658.841158841158</v>
      </c>
      <c r="H33" s="777">
        <v>13071.553228621291</v>
      </c>
      <c r="I33" s="399">
        <f t="shared" si="0"/>
        <v>12456.12295488349</v>
      </c>
      <c r="J33" s="396">
        <f t="shared" si="1"/>
        <v>30</v>
      </c>
      <c r="K33" s="777">
        <v>4011</v>
      </c>
      <c r="L33" s="398">
        <v>4034</v>
      </c>
      <c r="M33" s="828">
        <v>52430</v>
      </c>
      <c r="N33" s="770">
        <v>50248</v>
      </c>
      <c r="O33" s="274">
        <v>10.686412989199447</v>
      </c>
      <c r="P33" s="826">
        <v>7.613264121841317</v>
      </c>
      <c r="Q33" s="244">
        <f t="shared" si="2"/>
        <v>24</v>
      </c>
      <c r="R33" s="275">
        <f t="shared" si="3"/>
        <v>-4.708164844482771</v>
      </c>
      <c r="S33" s="275">
        <f t="shared" si="4"/>
        <v>298.1541446004622</v>
      </c>
      <c r="T33" s="827">
        <f t="shared" si="5"/>
        <v>1.5180246902156203</v>
      </c>
      <c r="U33" s="357">
        <f t="shared" si="6"/>
        <v>1.2835092346289754</v>
      </c>
      <c r="V33" s="721" t="s">
        <v>82</v>
      </c>
    </row>
    <row r="34" spans="1:22" s="271" customFormat="1" ht="9" customHeight="1">
      <c r="A34" s="721" t="s">
        <v>78</v>
      </c>
      <c r="B34" s="272">
        <v>1084.1634738186463</v>
      </c>
      <c r="C34" s="272">
        <v>1000.3656307129797</v>
      </c>
      <c r="D34" s="272">
        <v>3039.2445425558008</v>
      </c>
      <c r="E34" s="272">
        <v>5401.804596080643</v>
      </c>
      <c r="F34" s="244">
        <v>14183.08493881013</v>
      </c>
      <c r="G34" s="244">
        <v>3856</v>
      </c>
      <c r="H34" s="777">
        <v>6992.686230248307</v>
      </c>
      <c r="I34" s="399">
        <f t="shared" si="0"/>
        <v>12753.138831180562</v>
      </c>
      <c r="J34" s="396">
        <f t="shared" si="1"/>
        <v>31</v>
      </c>
      <c r="K34" s="777">
        <v>11075</v>
      </c>
      <c r="L34" s="398">
        <v>11071</v>
      </c>
      <c r="M34" s="828">
        <v>77444</v>
      </c>
      <c r="N34" s="770">
        <v>141190</v>
      </c>
      <c r="O34" s="274">
        <v>13.703773828630277</v>
      </c>
      <c r="P34" s="826">
        <v>23.44036643938526</v>
      </c>
      <c r="Q34" s="244">
        <f t="shared" si="2"/>
        <v>50</v>
      </c>
      <c r="R34" s="275">
        <f t="shared" si="3"/>
        <v>82.37825080745407</v>
      </c>
      <c r="S34" s="275">
        <f t="shared" si="4"/>
        <v>1076.31142711914</v>
      </c>
      <c r="T34" s="827">
        <f t="shared" si="5"/>
        <v>0.8120741401415946</v>
      </c>
      <c r="U34" s="357">
        <f t="shared" si="6"/>
        <v>1.3141144736298676</v>
      </c>
      <c r="V34" s="721" t="s">
        <v>78</v>
      </c>
    </row>
    <row r="35" spans="1:22" s="271" customFormat="1" ht="9" customHeight="1">
      <c r="A35" s="721" t="s">
        <v>96</v>
      </c>
      <c r="B35" s="272">
        <v>2440.1862464183378</v>
      </c>
      <c r="C35" s="272">
        <v>3911.977908180877</v>
      </c>
      <c r="D35" s="272">
        <v>5705.628453038674</v>
      </c>
      <c r="E35" s="272">
        <v>11347.90059982862</v>
      </c>
      <c r="F35" s="244">
        <v>12358.895705521472</v>
      </c>
      <c r="G35" s="244">
        <v>15336.912065439672</v>
      </c>
      <c r="H35" s="777">
        <v>22122.94801641587</v>
      </c>
      <c r="I35" s="399">
        <f t="shared" si="0"/>
        <v>12938.261018693192</v>
      </c>
      <c r="J35" s="396">
        <f t="shared" si="1"/>
        <v>32</v>
      </c>
      <c r="K35" s="777">
        <v>5848</v>
      </c>
      <c r="L35" s="398">
        <v>5831</v>
      </c>
      <c r="M35" s="828">
        <v>129375</v>
      </c>
      <c r="N35" s="770">
        <v>75443</v>
      </c>
      <c r="O35" s="274">
        <v>13.34377800904128</v>
      </c>
      <c r="P35" s="826">
        <v>6.737841065079562</v>
      </c>
      <c r="Q35" s="244">
        <f t="shared" si="2"/>
        <v>22</v>
      </c>
      <c r="R35" s="275">
        <f t="shared" si="3"/>
        <v>-41.516560048450025</v>
      </c>
      <c r="S35" s="275">
        <f t="shared" si="4"/>
        <v>430.2161274650139</v>
      </c>
      <c r="T35" s="827">
        <f t="shared" si="5"/>
        <v>2.569180626196947</v>
      </c>
      <c r="U35" s="357">
        <f t="shared" si="6"/>
        <v>1.3331899145249033</v>
      </c>
      <c r="V35" s="721" t="s">
        <v>96</v>
      </c>
    </row>
    <row r="36" spans="1:22" s="271" customFormat="1" ht="9" customHeight="1">
      <c r="A36" s="721" t="s">
        <v>98</v>
      </c>
      <c r="B36" s="272">
        <v>1949.4079655543594</v>
      </c>
      <c r="C36" s="272">
        <v>4485.440340909091</v>
      </c>
      <c r="D36" s="272">
        <v>6986.257928118393</v>
      </c>
      <c r="E36" s="272">
        <v>10332.160450387051</v>
      </c>
      <c r="F36" s="244">
        <v>10989.45518453427</v>
      </c>
      <c r="G36" s="244">
        <v>12065.752461322081</v>
      </c>
      <c r="H36" s="777">
        <v>13925.430882870207</v>
      </c>
      <c r="I36" s="399">
        <f aca="true" t="shared" si="7" ref="I36:I53">N36*1000/L36</f>
        <v>12969.046781568766</v>
      </c>
      <c r="J36" s="396">
        <f aca="true" t="shared" si="8" ref="J36:J53">RANK(I36,I$4:I$53,1)</f>
        <v>33</v>
      </c>
      <c r="K36" s="777">
        <v>2843</v>
      </c>
      <c r="L36" s="398">
        <v>2843</v>
      </c>
      <c r="M36" s="828">
        <v>39590</v>
      </c>
      <c r="N36" s="770">
        <v>36871</v>
      </c>
      <c r="O36" s="274">
        <v>13.93489072778918</v>
      </c>
      <c r="P36" s="826">
        <v>12.159737749899413</v>
      </c>
      <c r="Q36" s="244">
        <f aca="true" t="shared" si="9" ref="Q36:Q53">RANK(P36,P$4:P$53,1)</f>
        <v>42</v>
      </c>
      <c r="R36" s="275">
        <f aca="true" t="shared" si="10" ref="R36:R53">(I36-H36)*100/H36</f>
        <v>-6.8678959333164835</v>
      </c>
      <c r="S36" s="275">
        <f aca="true" t="shared" si="11" ref="S36:S53">(I36-$B36)*100/$B36</f>
        <v>565.2813064647921</v>
      </c>
      <c r="T36" s="827">
        <f aca="true" t="shared" si="12" ref="T36:T53">H36/H$55</f>
        <v>1.617187149251865</v>
      </c>
      <c r="U36" s="357">
        <f aca="true" t="shared" si="13" ref="U36:U53">I36/I$55</f>
        <v>1.3363621544818318</v>
      </c>
      <c r="V36" s="721" t="s">
        <v>98</v>
      </c>
    </row>
    <row r="37" spans="1:22" s="271" customFormat="1" ht="9" customHeight="1">
      <c r="A37" s="721" t="s">
        <v>66</v>
      </c>
      <c r="B37" s="272">
        <v>5082.060310068715</v>
      </c>
      <c r="C37" s="272">
        <v>9117.535381429065</v>
      </c>
      <c r="D37" s="272">
        <v>12903.257707969751</v>
      </c>
      <c r="E37" s="272">
        <v>12585.059260146056</v>
      </c>
      <c r="F37" s="244">
        <v>11931.93907156673</v>
      </c>
      <c r="G37" s="244">
        <v>13441.377640578658</v>
      </c>
      <c r="H37" s="777">
        <v>11963.83714580426</v>
      </c>
      <c r="I37" s="399">
        <f t="shared" si="7"/>
        <v>13602.624515359379</v>
      </c>
      <c r="J37" s="396">
        <f t="shared" si="8"/>
        <v>34</v>
      </c>
      <c r="K37" s="777">
        <v>16481</v>
      </c>
      <c r="L37" s="398">
        <v>16765</v>
      </c>
      <c r="M37" s="828">
        <v>197176</v>
      </c>
      <c r="N37" s="770">
        <v>228048</v>
      </c>
      <c r="O37" s="274">
        <v>4.835549242526426</v>
      </c>
      <c r="P37" s="826">
        <v>5.034430019374061</v>
      </c>
      <c r="Q37" s="244">
        <f t="shared" si="9"/>
        <v>11</v>
      </c>
      <c r="R37" s="275">
        <f t="shared" si="10"/>
        <v>13.697840831357727</v>
      </c>
      <c r="S37" s="275">
        <f t="shared" si="11"/>
        <v>167.6596436372369</v>
      </c>
      <c r="T37" s="827">
        <f t="shared" si="12"/>
        <v>1.3893834848397124</v>
      </c>
      <c r="U37" s="357">
        <f t="shared" si="13"/>
        <v>1.401647546663733</v>
      </c>
      <c r="V37" s="721" t="s">
        <v>66</v>
      </c>
    </row>
    <row r="38" spans="1:22" s="271" customFormat="1" ht="9" customHeight="1">
      <c r="A38" s="721" t="s">
        <v>60</v>
      </c>
      <c r="B38" s="272">
        <v>3899.2634315424607</v>
      </c>
      <c r="C38" s="272">
        <v>5988.340620445554</v>
      </c>
      <c r="D38" s="272">
        <v>7547.048156357042</v>
      </c>
      <c r="E38" s="272">
        <v>14022.174254317111</v>
      </c>
      <c r="F38" s="244">
        <v>38169.48501152959</v>
      </c>
      <c r="G38" s="244">
        <v>37171.848178523745</v>
      </c>
      <c r="H38" s="777">
        <v>16698.340874811463</v>
      </c>
      <c r="I38" s="399">
        <f t="shared" si="7"/>
        <v>13863.049579045837</v>
      </c>
      <c r="J38" s="396">
        <f t="shared" si="8"/>
        <v>35</v>
      </c>
      <c r="K38" s="777">
        <v>5304</v>
      </c>
      <c r="L38" s="398">
        <v>5345</v>
      </c>
      <c r="M38" s="828">
        <v>88568</v>
      </c>
      <c r="N38" s="770">
        <v>74098</v>
      </c>
      <c r="O38" s="274">
        <v>11.02176028592264</v>
      </c>
      <c r="P38" s="826">
        <v>10.955035830291418</v>
      </c>
      <c r="Q38" s="244">
        <f t="shared" si="9"/>
        <v>37</v>
      </c>
      <c r="R38" s="275">
        <f t="shared" si="10"/>
        <v>-16.979479081317045</v>
      </c>
      <c r="S38" s="275">
        <f t="shared" si="11"/>
        <v>255.52995642466576</v>
      </c>
      <c r="T38" s="827">
        <f t="shared" si="12"/>
        <v>1.9392105352941371</v>
      </c>
      <c r="U38" s="357">
        <f t="shared" si="13"/>
        <v>1.4284823792501726</v>
      </c>
      <c r="V38" s="721" t="s">
        <v>60</v>
      </c>
    </row>
    <row r="39" spans="1:22" s="271" customFormat="1" ht="9" customHeight="1">
      <c r="A39" s="721" t="s">
        <v>62</v>
      </c>
      <c r="B39" s="272">
        <v>1516.2839355083745</v>
      </c>
      <c r="C39" s="272">
        <v>4072.0026979933673</v>
      </c>
      <c r="D39" s="272">
        <v>5216.155864455982</v>
      </c>
      <c r="E39" s="272">
        <v>4283.016790531241</v>
      </c>
      <c r="F39" s="244">
        <v>8997.922134733159</v>
      </c>
      <c r="G39" s="244">
        <v>11200.995950530809</v>
      </c>
      <c r="H39" s="777">
        <v>13658.497276870068</v>
      </c>
      <c r="I39" s="399">
        <f t="shared" si="7"/>
        <v>14035.58758314856</v>
      </c>
      <c r="J39" s="396">
        <f t="shared" si="8"/>
        <v>36</v>
      </c>
      <c r="K39" s="777">
        <v>17994</v>
      </c>
      <c r="L39" s="398">
        <v>18040</v>
      </c>
      <c r="M39" s="828">
        <v>245771</v>
      </c>
      <c r="N39" s="770">
        <v>253202</v>
      </c>
      <c r="O39" s="274">
        <v>9.602473964183782</v>
      </c>
      <c r="P39" s="826">
        <v>9.223283288067234</v>
      </c>
      <c r="Q39" s="244">
        <f t="shared" si="9"/>
        <v>32</v>
      </c>
      <c r="R39" s="275">
        <f t="shared" si="10"/>
        <v>2.760847687959591</v>
      </c>
      <c r="S39" s="275">
        <f t="shared" si="11"/>
        <v>825.6569468595442</v>
      </c>
      <c r="T39" s="827">
        <f t="shared" si="12"/>
        <v>1.5861876346976762</v>
      </c>
      <c r="U39" s="357">
        <f t="shared" si="13"/>
        <v>1.446261115249521</v>
      </c>
      <c r="V39" s="721" t="s">
        <v>62</v>
      </c>
    </row>
    <row r="40" spans="1:22" s="271" customFormat="1" ht="9" customHeight="1">
      <c r="A40" s="721" t="s">
        <v>72</v>
      </c>
      <c r="B40" s="272">
        <v>10182.095819812941</v>
      </c>
      <c r="C40" s="272">
        <v>14761.010964504738</v>
      </c>
      <c r="D40" s="272">
        <v>26354.7134935305</v>
      </c>
      <c r="E40" s="272">
        <v>7805.786686838124</v>
      </c>
      <c r="F40" s="244">
        <v>11638.8625592417</v>
      </c>
      <c r="G40" s="244">
        <v>10407.6179647527</v>
      </c>
      <c r="H40" s="777">
        <v>12985.057688670324</v>
      </c>
      <c r="I40" s="399">
        <f t="shared" si="7"/>
        <v>15631.170271769273</v>
      </c>
      <c r="J40" s="396">
        <f t="shared" si="8"/>
        <v>37</v>
      </c>
      <c r="K40" s="777">
        <v>5287</v>
      </c>
      <c r="L40" s="398">
        <v>5409</v>
      </c>
      <c r="M40" s="828">
        <v>68652</v>
      </c>
      <c r="N40" s="770">
        <v>84549</v>
      </c>
      <c r="O40" s="274">
        <v>3.99870926706639</v>
      </c>
      <c r="P40" s="826">
        <v>4.1561369245796005</v>
      </c>
      <c r="Q40" s="244">
        <f t="shared" si="9"/>
        <v>8</v>
      </c>
      <c r="R40" s="275">
        <f t="shared" si="10"/>
        <v>20.37813498054557</v>
      </c>
      <c r="S40" s="275">
        <f t="shared" si="11"/>
        <v>53.516236228627825</v>
      </c>
      <c r="T40" s="827">
        <f t="shared" si="12"/>
        <v>1.5079797963194916</v>
      </c>
      <c r="U40" s="357">
        <f t="shared" si="13"/>
        <v>1.6106738400497291</v>
      </c>
      <c r="V40" s="721" t="s">
        <v>72</v>
      </c>
    </row>
    <row r="41" spans="1:22" s="271" customFormat="1" ht="9" customHeight="1">
      <c r="A41" s="721" t="s">
        <v>54</v>
      </c>
      <c r="B41" s="272">
        <v>1500.598904859685</v>
      </c>
      <c r="C41" s="272">
        <v>3958.875443544718</v>
      </c>
      <c r="D41" s="272">
        <v>5607.6733801148275</v>
      </c>
      <c r="E41" s="272">
        <v>7984.620951691696</v>
      </c>
      <c r="F41" s="244">
        <v>10788.152183164524</v>
      </c>
      <c r="G41" s="244">
        <v>11620.999640417116</v>
      </c>
      <c r="H41" s="777">
        <v>16677.043150623485</v>
      </c>
      <c r="I41" s="399">
        <f t="shared" si="7"/>
        <v>17730.841963079693</v>
      </c>
      <c r="J41" s="396">
        <f t="shared" si="8"/>
        <v>38</v>
      </c>
      <c r="K41" s="777">
        <v>11147</v>
      </c>
      <c r="L41" s="398">
        <v>11105</v>
      </c>
      <c r="M41" s="828">
        <v>185899</v>
      </c>
      <c r="N41" s="770">
        <v>196901</v>
      </c>
      <c r="O41" s="274">
        <v>14.087099511988118</v>
      </c>
      <c r="P41" s="826">
        <v>14.182466699463605</v>
      </c>
      <c r="Q41" s="244">
        <f t="shared" si="9"/>
        <v>46</v>
      </c>
      <c r="R41" s="275">
        <f t="shared" si="10"/>
        <v>6.3188588225054145</v>
      </c>
      <c r="S41" s="275">
        <f t="shared" si="11"/>
        <v>1081.5843597951732</v>
      </c>
      <c r="T41" s="827">
        <f t="shared" si="12"/>
        <v>1.9367371895029146</v>
      </c>
      <c r="U41" s="357">
        <f t="shared" si="13"/>
        <v>1.8270291229292541</v>
      </c>
      <c r="V41" s="721" t="s">
        <v>54</v>
      </c>
    </row>
    <row r="42" spans="1:22" s="271" customFormat="1" ht="9" customHeight="1">
      <c r="A42" s="721" t="s">
        <v>61</v>
      </c>
      <c r="B42" s="272">
        <v>2936.5464632454923</v>
      </c>
      <c r="C42" s="272">
        <v>6792.817912970004</v>
      </c>
      <c r="D42" s="272">
        <v>13736.347621843805</v>
      </c>
      <c r="E42" s="272">
        <v>14121.087866108786</v>
      </c>
      <c r="F42" s="244">
        <v>16520.461525691044</v>
      </c>
      <c r="G42" s="244">
        <v>16109.302325581395</v>
      </c>
      <c r="H42" s="777">
        <v>17326.041925594498</v>
      </c>
      <c r="I42" s="399">
        <f t="shared" si="7"/>
        <v>18628.171115901176</v>
      </c>
      <c r="J42" s="396">
        <f t="shared" si="8"/>
        <v>39</v>
      </c>
      <c r="K42" s="777">
        <v>12069</v>
      </c>
      <c r="L42" s="398">
        <v>12062</v>
      </c>
      <c r="M42" s="828">
        <v>209108</v>
      </c>
      <c r="N42" s="770">
        <v>224693</v>
      </c>
      <c r="O42" s="274">
        <v>2.922216126158885</v>
      </c>
      <c r="P42" s="826">
        <v>3.006501980512925</v>
      </c>
      <c r="Q42" s="244">
        <f t="shared" si="9"/>
        <v>5</v>
      </c>
      <c r="R42" s="275">
        <f t="shared" si="10"/>
        <v>7.515445223430616</v>
      </c>
      <c r="S42" s="275">
        <f t="shared" si="11"/>
        <v>534.3564234060573</v>
      </c>
      <c r="T42" s="827">
        <f t="shared" si="12"/>
        <v>2.012106669096856</v>
      </c>
      <c r="U42" s="357">
        <f t="shared" si="13"/>
        <v>1.9194921034505428</v>
      </c>
      <c r="V42" s="721" t="s">
        <v>61</v>
      </c>
    </row>
    <row r="43" spans="1:22" s="271" customFormat="1" ht="9" customHeight="1">
      <c r="A43" s="721" t="s">
        <v>58</v>
      </c>
      <c r="B43" s="272">
        <v>1822.4922051392323</v>
      </c>
      <c r="C43" s="272">
        <v>1859.9786552828175</v>
      </c>
      <c r="D43" s="272">
        <v>6214.054054054053</v>
      </c>
      <c r="E43" s="272">
        <v>4604.087591240876</v>
      </c>
      <c r="F43" s="244">
        <v>5888.7814313346225</v>
      </c>
      <c r="G43" s="244">
        <v>6855.747848786619</v>
      </c>
      <c r="H43" s="777">
        <v>6774.237157203554</v>
      </c>
      <c r="I43" s="399">
        <f t="shared" si="7"/>
        <v>20008.305988515178</v>
      </c>
      <c r="J43" s="396">
        <f t="shared" si="8"/>
        <v>40</v>
      </c>
      <c r="K43" s="777">
        <v>10356</v>
      </c>
      <c r="L43" s="398">
        <v>9752</v>
      </c>
      <c r="M43" s="828">
        <v>70154</v>
      </c>
      <c r="N43" s="770">
        <v>195121</v>
      </c>
      <c r="O43" s="274">
        <v>5.66093611939335</v>
      </c>
      <c r="P43" s="826">
        <v>14.54765465750708</v>
      </c>
      <c r="Q43" s="244">
        <f t="shared" si="9"/>
        <v>47</v>
      </c>
      <c r="R43" s="275">
        <f t="shared" si="10"/>
        <v>195.35880607957236</v>
      </c>
      <c r="S43" s="275">
        <f t="shared" si="11"/>
        <v>997.8541324947182</v>
      </c>
      <c r="T43" s="827">
        <f t="shared" si="12"/>
        <v>0.7867052279215411</v>
      </c>
      <c r="U43" s="357">
        <f t="shared" si="13"/>
        <v>2.061704560765687</v>
      </c>
      <c r="V43" s="721" t="s">
        <v>58</v>
      </c>
    </row>
    <row r="44" spans="1:22" s="271" customFormat="1" ht="9" customHeight="1">
      <c r="A44" s="721" t="s">
        <v>86</v>
      </c>
      <c r="B44" s="272">
        <v>7184.030742954739</v>
      </c>
      <c r="C44" s="272">
        <v>16373.419654308922</v>
      </c>
      <c r="D44" s="272">
        <v>25091.026112541374</v>
      </c>
      <c r="E44" s="272">
        <v>14061.348944993291</v>
      </c>
      <c r="F44" s="244">
        <v>16851.78582797479</v>
      </c>
      <c r="G44" s="244">
        <v>18686.763863245687</v>
      </c>
      <c r="H44" s="777">
        <v>20983.73475132937</v>
      </c>
      <c r="I44" s="399">
        <f t="shared" si="7"/>
        <v>20085.41973490427</v>
      </c>
      <c r="J44" s="396">
        <f t="shared" si="8"/>
        <v>41</v>
      </c>
      <c r="K44" s="777">
        <v>15985</v>
      </c>
      <c r="L44" s="398">
        <v>16296</v>
      </c>
      <c r="M44" s="828">
        <v>335425</v>
      </c>
      <c r="N44" s="770">
        <v>327312</v>
      </c>
      <c r="O44" s="274">
        <v>6.823836130257978</v>
      </c>
      <c r="P44" s="826">
        <v>4.933516779672667</v>
      </c>
      <c r="Q44" s="244">
        <f t="shared" si="9"/>
        <v>10</v>
      </c>
      <c r="R44" s="275">
        <f t="shared" si="10"/>
        <v>-4.281006346442648</v>
      </c>
      <c r="S44" s="275">
        <f t="shared" si="11"/>
        <v>179.58426757293196</v>
      </c>
      <c r="T44" s="827">
        <f t="shared" si="12"/>
        <v>2.436881592289034</v>
      </c>
      <c r="U44" s="357">
        <f t="shared" si="13"/>
        <v>2.06965054893277</v>
      </c>
      <c r="V44" s="721" t="s">
        <v>86</v>
      </c>
    </row>
    <row r="45" spans="1:22" s="271" customFormat="1" ht="9" customHeight="1">
      <c r="A45" s="721" t="s">
        <v>85</v>
      </c>
      <c r="B45" s="272">
        <v>4215.705190044376</v>
      </c>
      <c r="C45" s="272">
        <v>2446.168582375479</v>
      </c>
      <c r="D45" s="272">
        <v>4007.205157375806</v>
      </c>
      <c r="E45" s="272">
        <v>8070.69271758437</v>
      </c>
      <c r="F45" s="244">
        <v>20510.426849136526</v>
      </c>
      <c r="G45" s="244">
        <v>7684.228301249578</v>
      </c>
      <c r="H45" s="777">
        <v>21432.88873881479</v>
      </c>
      <c r="I45" s="399">
        <f t="shared" si="7"/>
        <v>23950.042194092828</v>
      </c>
      <c r="J45" s="396">
        <f t="shared" si="8"/>
        <v>42</v>
      </c>
      <c r="K45" s="777">
        <v>5923</v>
      </c>
      <c r="L45" s="398">
        <v>5925</v>
      </c>
      <c r="M45" s="828">
        <v>126947</v>
      </c>
      <c r="N45" s="770">
        <v>141904</v>
      </c>
      <c r="O45" s="274">
        <v>13.059316105670316</v>
      </c>
      <c r="P45" s="826">
        <v>13.34635012537127</v>
      </c>
      <c r="Q45" s="244">
        <f t="shared" si="9"/>
        <v>44</v>
      </c>
      <c r="R45" s="275">
        <f t="shared" si="10"/>
        <v>11.744349937857395</v>
      </c>
      <c r="S45" s="275">
        <f t="shared" si="11"/>
        <v>468.114730855758</v>
      </c>
      <c r="T45" s="827">
        <f t="shared" si="12"/>
        <v>2.489042711230794</v>
      </c>
      <c r="U45" s="357">
        <f t="shared" si="13"/>
        <v>2.4678706558383743</v>
      </c>
      <c r="V45" s="721" t="s">
        <v>85</v>
      </c>
    </row>
    <row r="46" spans="1:22" s="271" customFormat="1" ht="9" customHeight="1">
      <c r="A46" s="721" t="s">
        <v>67</v>
      </c>
      <c r="B46" s="272">
        <v>2723.9950634696756</v>
      </c>
      <c r="C46" s="272">
        <v>6566.367001586462</v>
      </c>
      <c r="D46" s="272">
        <v>5611.174962425956</v>
      </c>
      <c r="E46" s="272">
        <v>7310.655372269282</v>
      </c>
      <c r="F46" s="244">
        <v>8886.465224387628</v>
      </c>
      <c r="G46" s="244">
        <v>5428.060448895645</v>
      </c>
      <c r="H46" s="777">
        <v>5503.9792542251635</v>
      </c>
      <c r="I46" s="399">
        <f t="shared" si="7"/>
        <v>31682.427601001073</v>
      </c>
      <c r="J46" s="396">
        <f t="shared" si="8"/>
        <v>43</v>
      </c>
      <c r="K46" s="777">
        <v>11183</v>
      </c>
      <c r="L46" s="398">
        <v>11188</v>
      </c>
      <c r="M46" s="828">
        <v>61551</v>
      </c>
      <c r="N46" s="770">
        <v>354463</v>
      </c>
      <c r="O46" s="274">
        <v>3.5559846162112136</v>
      </c>
      <c r="P46" s="826">
        <v>11.73415863921194</v>
      </c>
      <c r="Q46" s="244">
        <f t="shared" si="9"/>
        <v>41</v>
      </c>
      <c r="R46" s="275">
        <f t="shared" si="10"/>
        <v>475.62767113774754</v>
      </c>
      <c r="S46" s="275">
        <f t="shared" si="11"/>
        <v>1063.0868214807163</v>
      </c>
      <c r="T46" s="827">
        <f t="shared" si="12"/>
        <v>0.6391877274426712</v>
      </c>
      <c r="U46" s="357">
        <f t="shared" si="13"/>
        <v>3.264634473233583</v>
      </c>
      <c r="V46" s="721" t="s">
        <v>67</v>
      </c>
    </row>
    <row r="47" spans="1:22" s="271" customFormat="1" ht="9" customHeight="1">
      <c r="A47" s="721" t="s">
        <v>59</v>
      </c>
      <c r="B47" s="272">
        <v>6368.326488706366</v>
      </c>
      <c r="C47" s="272">
        <v>7935.73264781491</v>
      </c>
      <c r="D47" s="272">
        <v>15758.612019109882</v>
      </c>
      <c r="E47" s="272">
        <v>22186.646433990896</v>
      </c>
      <c r="F47" s="244">
        <v>14921.232012118153</v>
      </c>
      <c r="G47" s="244">
        <v>14563.888888888889</v>
      </c>
      <c r="H47" s="777">
        <v>15883.303864612275</v>
      </c>
      <c r="I47" s="399">
        <f t="shared" si="7"/>
        <v>34555.942317255096</v>
      </c>
      <c r="J47" s="396">
        <f t="shared" si="8"/>
        <v>44</v>
      </c>
      <c r="K47" s="777">
        <v>3959</v>
      </c>
      <c r="L47" s="398">
        <v>4022</v>
      </c>
      <c r="M47" s="828">
        <v>62882</v>
      </c>
      <c r="N47" s="770">
        <v>138984</v>
      </c>
      <c r="O47" s="274">
        <v>5.287045133517186</v>
      </c>
      <c r="P47" s="826">
        <v>11.316606711601754</v>
      </c>
      <c r="Q47" s="244">
        <f t="shared" si="9"/>
        <v>39</v>
      </c>
      <c r="R47" s="275">
        <f t="shared" si="10"/>
        <v>117.561425581268</v>
      </c>
      <c r="S47" s="275">
        <f t="shared" si="11"/>
        <v>442.62202760076514</v>
      </c>
      <c r="T47" s="827">
        <f t="shared" si="12"/>
        <v>1.8445587151712743</v>
      </c>
      <c r="U47" s="357">
        <f t="shared" si="13"/>
        <v>3.5607284253816975</v>
      </c>
      <c r="V47" s="721" t="s">
        <v>59</v>
      </c>
    </row>
    <row r="48" spans="1:22" s="271" customFormat="1" ht="9" customHeight="1">
      <c r="A48" s="721" t="s">
        <v>56</v>
      </c>
      <c r="B48" s="272">
        <v>4803.836847563083</v>
      </c>
      <c r="C48" s="272">
        <v>7388.200782268579</v>
      </c>
      <c r="D48" s="272">
        <v>7472.226747027203</v>
      </c>
      <c r="E48" s="272">
        <v>16571.47178944184</v>
      </c>
      <c r="F48" s="244">
        <v>26397.244546498277</v>
      </c>
      <c r="G48" s="244">
        <v>26962.494611294725</v>
      </c>
      <c r="H48" s="777">
        <v>30370.17593643587</v>
      </c>
      <c r="I48" s="399">
        <f t="shared" si="7"/>
        <v>40408.983779287395</v>
      </c>
      <c r="J48" s="396">
        <f t="shared" si="8"/>
        <v>45</v>
      </c>
      <c r="K48" s="777">
        <v>7048</v>
      </c>
      <c r="L48" s="398">
        <v>7213</v>
      </c>
      <c r="M48" s="872">
        <v>214049</v>
      </c>
      <c r="N48" s="770">
        <v>291470</v>
      </c>
      <c r="O48" s="274">
        <v>11.491977590404785</v>
      </c>
      <c r="P48" s="826">
        <v>20.013361924831276</v>
      </c>
      <c r="Q48" s="244">
        <f t="shared" si="9"/>
        <v>49</v>
      </c>
      <c r="R48" s="275">
        <f t="shared" si="10"/>
        <v>33.054822809925554</v>
      </c>
      <c r="S48" s="275">
        <f t="shared" si="11"/>
        <v>741.1814360387008</v>
      </c>
      <c r="T48" s="827">
        <f t="shared" si="12"/>
        <v>3.5269471126626457</v>
      </c>
      <c r="U48" s="357">
        <f t="shared" si="13"/>
        <v>4.1638400672942755</v>
      </c>
      <c r="V48" s="721" t="s">
        <v>56</v>
      </c>
    </row>
    <row r="49" spans="1:22" s="271" customFormat="1" ht="9" customHeight="1">
      <c r="A49" s="721" t="s">
        <v>91</v>
      </c>
      <c r="B49" s="272">
        <v>3048.6680327868853</v>
      </c>
      <c r="C49" s="272">
        <v>8716.666666666666</v>
      </c>
      <c r="D49" s="272">
        <v>6781.305114638448</v>
      </c>
      <c r="E49" s="272">
        <v>16064.157399486741</v>
      </c>
      <c r="F49" s="244">
        <v>27168.014375561546</v>
      </c>
      <c r="G49" s="244">
        <v>24480.943738656988</v>
      </c>
      <c r="H49" s="777">
        <v>21794.384057971016</v>
      </c>
      <c r="I49" s="399">
        <f t="shared" si="7"/>
        <v>47775.270758122744</v>
      </c>
      <c r="J49" s="396">
        <f t="shared" si="8"/>
        <v>46</v>
      </c>
      <c r="K49" s="777">
        <v>1104</v>
      </c>
      <c r="L49" s="398">
        <v>1108</v>
      </c>
      <c r="M49" s="828">
        <v>24061</v>
      </c>
      <c r="N49" s="770">
        <v>52935</v>
      </c>
      <c r="O49" s="274">
        <v>5.109957206417976</v>
      </c>
      <c r="P49" s="826">
        <v>10.949584542541727</v>
      </c>
      <c r="Q49" s="244">
        <f t="shared" si="9"/>
        <v>36</v>
      </c>
      <c r="R49" s="275">
        <f t="shared" si="10"/>
        <v>119.20908905268904</v>
      </c>
      <c r="S49" s="275">
        <f t="shared" si="11"/>
        <v>1467.0866832440868</v>
      </c>
      <c r="T49" s="827">
        <f t="shared" si="12"/>
        <v>2.5310238599342987</v>
      </c>
      <c r="U49" s="357">
        <f t="shared" si="13"/>
        <v>4.9228802113670005</v>
      </c>
      <c r="V49" s="721" t="s">
        <v>91</v>
      </c>
    </row>
    <row r="50" spans="1:22" s="271" customFormat="1" ht="9" customHeight="1">
      <c r="A50" s="721" t="s">
        <v>63</v>
      </c>
      <c r="B50" s="272">
        <v>12716.71388101983</v>
      </c>
      <c r="C50" s="272">
        <v>18284.514925373136</v>
      </c>
      <c r="D50" s="272">
        <v>20068.219633943427</v>
      </c>
      <c r="E50" s="272">
        <v>45742.42424242424</v>
      </c>
      <c r="F50" s="244">
        <v>42089.06882591093</v>
      </c>
      <c r="G50" s="244">
        <v>49924.10256410256</v>
      </c>
      <c r="H50" s="777">
        <v>59035.89743589744</v>
      </c>
      <c r="I50" s="399">
        <f t="shared" si="7"/>
        <v>59512.51251251251</v>
      </c>
      <c r="J50" s="396">
        <f t="shared" si="8"/>
        <v>47</v>
      </c>
      <c r="K50" s="777">
        <v>975</v>
      </c>
      <c r="L50" s="398">
        <v>999</v>
      </c>
      <c r="M50" s="828">
        <v>57560</v>
      </c>
      <c r="N50" s="770">
        <v>59453</v>
      </c>
      <c r="O50" s="274">
        <v>19.429470280269097</v>
      </c>
      <c r="P50" s="826">
        <v>17.757765830346475</v>
      </c>
      <c r="Q50" s="244">
        <f t="shared" si="9"/>
        <v>48</v>
      </c>
      <c r="R50" s="275">
        <f t="shared" si="10"/>
        <v>0.8073309584775852</v>
      </c>
      <c r="S50" s="275">
        <f t="shared" si="11"/>
        <v>367.98656531336417</v>
      </c>
      <c r="T50" s="827">
        <f t="shared" si="12"/>
        <v>6.8559526438298946</v>
      </c>
      <c r="U50" s="357">
        <f t="shared" si="13"/>
        <v>6.132314176927352</v>
      </c>
      <c r="V50" s="721" t="s">
        <v>63</v>
      </c>
    </row>
    <row r="51" spans="1:22" s="271" customFormat="1" ht="9" customHeight="1">
      <c r="A51" s="721" t="s">
        <v>83</v>
      </c>
      <c r="B51" s="272">
        <v>32457.53078623303</v>
      </c>
      <c r="C51" s="272">
        <v>62478.274363749224</v>
      </c>
      <c r="D51" s="272">
        <v>59937.27161997564</v>
      </c>
      <c r="E51" s="272">
        <v>76476.36146020348</v>
      </c>
      <c r="F51" s="244">
        <v>80433.68928694454</v>
      </c>
      <c r="G51" s="244">
        <v>68351.68616655197</v>
      </c>
      <c r="H51" s="777">
        <v>71720.02748196496</v>
      </c>
      <c r="I51" s="399">
        <f t="shared" si="7"/>
        <v>62603.360336033606</v>
      </c>
      <c r="J51" s="396">
        <f t="shared" si="8"/>
        <v>48</v>
      </c>
      <c r="K51" s="777">
        <v>2911</v>
      </c>
      <c r="L51" s="398">
        <v>3333</v>
      </c>
      <c r="M51" s="828">
        <v>208777</v>
      </c>
      <c r="N51" s="770">
        <v>208657</v>
      </c>
      <c r="O51" s="274">
        <v>3.899548663435612</v>
      </c>
      <c r="P51" s="826">
        <v>5.419504679344393</v>
      </c>
      <c r="Q51" s="244">
        <f t="shared" si="9"/>
        <v>16</v>
      </c>
      <c r="R51" s="275">
        <f t="shared" si="10"/>
        <v>-12.711466330968538</v>
      </c>
      <c r="S51" s="275">
        <f t="shared" si="11"/>
        <v>92.87776617495201</v>
      </c>
      <c r="T51" s="827">
        <f t="shared" si="12"/>
        <v>8.328985132553285</v>
      </c>
      <c r="U51" s="357">
        <f t="shared" si="13"/>
        <v>6.450802661561879</v>
      </c>
      <c r="V51" s="721" t="s">
        <v>83</v>
      </c>
    </row>
    <row r="52" spans="1:22" s="271" customFormat="1" ht="9" customHeight="1">
      <c r="A52" s="721" t="s">
        <v>57</v>
      </c>
      <c r="B52" s="272">
        <v>8275.627299181902</v>
      </c>
      <c r="C52" s="272">
        <v>21965.94427244582</v>
      </c>
      <c r="D52" s="272">
        <v>32519.368801709497</v>
      </c>
      <c r="E52" s="272">
        <v>32548.53086827336</v>
      </c>
      <c r="F52" s="244">
        <v>50952.37833982553</v>
      </c>
      <c r="G52" s="244">
        <v>50614.481623697204</v>
      </c>
      <c r="H52" s="777">
        <v>67263.82116048435</v>
      </c>
      <c r="I52" s="399">
        <f t="shared" si="7"/>
        <v>62640.48865619546</v>
      </c>
      <c r="J52" s="396">
        <f t="shared" si="8"/>
        <v>49</v>
      </c>
      <c r="K52" s="777">
        <v>18251</v>
      </c>
      <c r="L52" s="398">
        <v>18336</v>
      </c>
      <c r="M52" s="828">
        <v>1227632</v>
      </c>
      <c r="N52" s="770">
        <v>1148576</v>
      </c>
      <c r="O52" s="274">
        <v>15.02607707946502</v>
      </c>
      <c r="P52" s="826">
        <v>13.751142460550541</v>
      </c>
      <c r="Q52" s="244">
        <f t="shared" si="9"/>
        <v>45</v>
      </c>
      <c r="R52" s="275">
        <f t="shared" si="10"/>
        <v>-6.8734312510407465</v>
      </c>
      <c r="S52" s="275">
        <f t="shared" si="11"/>
        <v>656.9273771232771</v>
      </c>
      <c r="T52" s="827">
        <f t="shared" si="12"/>
        <v>7.811477296844003</v>
      </c>
      <c r="U52" s="357">
        <f t="shared" si="13"/>
        <v>6.454628454063014</v>
      </c>
      <c r="V52" s="721" t="s">
        <v>57</v>
      </c>
    </row>
    <row r="53" spans="1:22" s="271" customFormat="1" ht="9" customHeight="1" thickBot="1">
      <c r="A53" s="172" t="s">
        <v>71</v>
      </c>
      <c r="B53" s="883">
        <v>20999.72322169942</v>
      </c>
      <c r="C53" s="883">
        <v>32505.086609843274</v>
      </c>
      <c r="D53" s="883">
        <v>50027.800715661986</v>
      </c>
      <c r="E53" s="883">
        <v>52824.422843256376</v>
      </c>
      <c r="F53" s="306">
        <v>56796.244998461065</v>
      </c>
      <c r="G53" s="306">
        <v>60807.18452563709</v>
      </c>
      <c r="H53" s="799">
        <v>66435.88162762023</v>
      </c>
      <c r="I53" s="746">
        <f t="shared" si="7"/>
        <v>70131.17027176927</v>
      </c>
      <c r="J53" s="496">
        <f t="shared" si="8"/>
        <v>50</v>
      </c>
      <c r="K53" s="799">
        <v>3244</v>
      </c>
      <c r="L53" s="739">
        <v>3606</v>
      </c>
      <c r="M53" s="884">
        <v>215518</v>
      </c>
      <c r="N53" s="771">
        <v>252893</v>
      </c>
      <c r="O53" s="515">
        <v>8.869115545252786</v>
      </c>
      <c r="P53" s="838">
        <v>10.618590984402962</v>
      </c>
      <c r="Q53" s="306">
        <f t="shared" si="9"/>
        <v>35</v>
      </c>
      <c r="R53" s="885">
        <f t="shared" si="10"/>
        <v>5.562188012889637</v>
      </c>
      <c r="S53" s="885">
        <f t="shared" si="11"/>
        <v>233.96235527190842</v>
      </c>
      <c r="T53" s="839">
        <f t="shared" si="12"/>
        <v>7.715327081876329</v>
      </c>
      <c r="U53" s="390">
        <f t="shared" si="13"/>
        <v>7.226486524353265</v>
      </c>
      <c r="V53" s="172" t="s">
        <v>71</v>
      </c>
    </row>
    <row r="54" spans="1:22" ht="9" customHeight="1">
      <c r="A54" s="785" t="s">
        <v>52</v>
      </c>
      <c r="B54" s="877" t="s">
        <v>140</v>
      </c>
      <c r="C54" s="877" t="s">
        <v>140</v>
      </c>
      <c r="D54" s="877" t="s">
        <v>140</v>
      </c>
      <c r="E54" s="877" t="s">
        <v>140</v>
      </c>
      <c r="F54" s="878"/>
      <c r="G54" s="878"/>
      <c r="H54" s="787"/>
      <c r="I54" s="787"/>
      <c r="J54" s="787"/>
      <c r="K54" s="879">
        <f>SUM(K4:K53)</f>
        <v>814770</v>
      </c>
      <c r="L54" s="730">
        <f>SUM(L4:L53)</f>
        <v>815504</v>
      </c>
      <c r="M54" s="880">
        <v>7015900</v>
      </c>
      <c r="N54" s="772">
        <v>7914254</v>
      </c>
      <c r="O54" s="789"/>
      <c r="P54" s="881"/>
      <c r="Q54" s="840"/>
      <c r="R54" s="516">
        <f>(N54/M54-1)*100</f>
        <v>12.804543964423676</v>
      </c>
      <c r="S54" s="882"/>
      <c r="T54" s="309"/>
      <c r="U54" s="309"/>
      <c r="V54" s="785"/>
    </row>
    <row r="55" spans="1:22" ht="9" customHeight="1" thickBot="1">
      <c r="A55" s="173" t="s">
        <v>149</v>
      </c>
      <c r="B55" s="255">
        <v>2612.843307891636</v>
      </c>
      <c r="C55" s="255">
        <v>4741</v>
      </c>
      <c r="D55" s="256">
        <v>5919</v>
      </c>
      <c r="E55" s="255">
        <v>6380.447709032352</v>
      </c>
      <c r="F55" s="172">
        <v>7794.5373606000685</v>
      </c>
      <c r="G55" s="172">
        <v>7823.628841476692</v>
      </c>
      <c r="H55" s="790">
        <v>8610.896326570688</v>
      </c>
      <c r="I55" s="746">
        <f>N54*1000/L54</f>
        <v>9704.739645666974</v>
      </c>
      <c r="J55" s="890"/>
      <c r="K55" s="790">
        <f>K54/50</f>
        <v>16295.4</v>
      </c>
      <c r="L55" s="747">
        <f>AVERAGE(L4:L53)</f>
        <v>16310.08</v>
      </c>
      <c r="M55" s="841">
        <f>M54/50</f>
        <v>140318</v>
      </c>
      <c r="N55" s="891">
        <f>N54/50</f>
        <v>158285.08</v>
      </c>
      <c r="O55" s="190">
        <v>7.043436084106972</v>
      </c>
      <c r="P55" s="191">
        <v>7.213519513698607</v>
      </c>
      <c r="Q55" s="286"/>
      <c r="R55" s="258">
        <f>(I55-H55)*100/H55</f>
        <v>12.703013456578358</v>
      </c>
      <c r="S55" s="258">
        <f>(I55-$B55)*100/$B55</f>
        <v>271.42447908588724</v>
      </c>
      <c r="T55" s="189">
        <f>H55/H$55</f>
        <v>1</v>
      </c>
      <c r="U55" s="191">
        <f>I55/I$55</f>
        <v>1</v>
      </c>
      <c r="V55" s="172"/>
    </row>
    <row r="56" spans="1:22" ht="9" customHeight="1">
      <c r="A56" s="886"/>
      <c r="B56" s="877"/>
      <c r="C56" s="877"/>
      <c r="D56" s="879"/>
      <c r="E56" s="877"/>
      <c r="F56" s="785"/>
      <c r="G56" s="785"/>
      <c r="H56" s="786"/>
      <c r="I56" s="756"/>
      <c r="J56" s="887"/>
      <c r="K56" s="786"/>
      <c r="L56" s="765"/>
      <c r="M56" s="880"/>
      <c r="N56" s="888"/>
      <c r="O56" s="836"/>
      <c r="P56" s="309"/>
      <c r="Q56" s="889"/>
      <c r="R56" s="882"/>
      <c r="S56" s="882"/>
      <c r="T56" s="516"/>
      <c r="U56" s="309"/>
      <c r="V56" s="785"/>
    </row>
    <row r="57" spans="1:22" ht="9" customHeight="1">
      <c r="A57" s="873" t="s">
        <v>359</v>
      </c>
      <c r="B57" s="781"/>
      <c r="C57" s="781"/>
      <c r="D57" s="781"/>
      <c r="E57" s="781"/>
      <c r="F57" s="781"/>
      <c r="G57" s="781"/>
      <c r="H57" s="768"/>
      <c r="I57" s="768"/>
      <c r="J57" s="824"/>
      <c r="K57" s="824"/>
      <c r="L57" s="728"/>
      <c r="M57" s="824"/>
      <c r="N57" s="514" t="s">
        <v>313</v>
      </c>
      <c r="O57" s="468"/>
      <c r="P57" s="468"/>
      <c r="Q57" s="781"/>
      <c r="R57" s="469"/>
      <c r="S57" s="469"/>
      <c r="T57" s="397"/>
      <c r="U57" s="397"/>
      <c r="V57" s="781"/>
    </row>
    <row r="60" ht="8.25" customHeight="1">
      <c r="I60" s="260"/>
    </row>
  </sheetData>
  <sheetProtection/>
  <mergeCells count="6">
    <mergeCell ref="B2:J2"/>
    <mergeCell ref="A1:V1"/>
    <mergeCell ref="O2:Q2"/>
    <mergeCell ref="R2:S2"/>
    <mergeCell ref="K2:L2"/>
    <mergeCell ref="M2:N2"/>
  </mergeCells>
  <printOptions/>
  <pageMargins left="0.5" right="0.5" top="0.75" bottom="0.5" header="0.5" footer="0.5"/>
  <pageSetup horizontalDpi="300" verticalDpi="300" orientation="landscape" r:id="rId1"/>
  <ignoredErrors>
    <ignoredError sqref="K5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selection activeCell="V57" sqref="A1:V57"/>
    </sheetView>
  </sheetViews>
  <sheetFormatPr defaultColWidth="6.28125" defaultRowHeight="8.25" customHeight="1"/>
  <cols>
    <col min="1" max="2" width="5.57421875" style="289" customWidth="1"/>
    <col min="3" max="3" width="5.421875" style="289" customWidth="1"/>
    <col min="4" max="4" width="5.8515625" style="289" customWidth="1"/>
    <col min="5" max="5" width="6.00390625" style="289" customWidth="1"/>
    <col min="6" max="6" width="6.140625" style="289" customWidth="1"/>
    <col min="7" max="7" width="6.00390625" style="289" customWidth="1"/>
    <col min="8" max="8" width="5.8515625" style="299" customWidth="1"/>
    <col min="9" max="9" width="7.421875" style="299" customWidth="1"/>
    <col min="10" max="10" width="4.57421875" style="284" customWidth="1"/>
    <col min="11" max="11" width="7.28125" style="284" customWidth="1"/>
    <col min="12" max="12" width="7.421875" style="511" customWidth="1"/>
    <col min="13" max="14" width="9.57421875" style="284" customWidth="1"/>
    <col min="15" max="15" width="4.57421875" style="262" customWidth="1"/>
    <col min="16" max="16" width="5.28125" style="262" customWidth="1"/>
    <col min="17" max="17" width="4.28125" style="289" customWidth="1"/>
    <col min="18" max="18" width="4.8515625" style="261" customWidth="1"/>
    <col min="19" max="19" width="5.7109375" style="261" customWidth="1"/>
    <col min="20" max="21" width="4.7109375" style="289" customWidth="1"/>
    <col min="22" max="22" width="3.7109375" style="289" customWidth="1"/>
    <col min="23" max="16384" width="6.28125" style="289" customWidth="1"/>
  </cols>
  <sheetData>
    <row r="1" spans="1:22" s="751" customFormat="1" ht="12" customHeight="1">
      <c r="A1" s="1424" t="s">
        <v>375</v>
      </c>
      <c r="B1" s="1410"/>
      <c r="C1" s="1410"/>
      <c r="D1" s="1410"/>
      <c r="E1" s="1410"/>
      <c r="F1" s="1410"/>
      <c r="G1" s="1410"/>
      <c r="H1" s="1410"/>
      <c r="I1" s="1410"/>
      <c r="J1" s="1410"/>
      <c r="K1" s="1410"/>
      <c r="L1" s="1410"/>
      <c r="M1" s="1410"/>
      <c r="N1" s="1410"/>
      <c r="O1" s="1410"/>
      <c r="P1" s="1410"/>
      <c r="Q1" s="1410"/>
      <c r="R1" s="1410"/>
      <c r="S1" s="1410"/>
      <c r="T1" s="1410"/>
      <c r="U1" s="1410"/>
      <c r="V1" s="1411"/>
    </row>
    <row r="2" spans="1:22" s="165" customFormat="1" ht="9" customHeight="1">
      <c r="A2" s="848"/>
      <c r="B2" s="1469" t="s">
        <v>163</v>
      </c>
      <c r="C2" s="1470"/>
      <c r="D2" s="1470"/>
      <c r="E2" s="1470"/>
      <c r="F2" s="1470"/>
      <c r="G2" s="1470"/>
      <c r="H2" s="1470"/>
      <c r="I2" s="1470"/>
      <c r="J2" s="1471"/>
      <c r="K2" s="1474" t="s">
        <v>159</v>
      </c>
      <c r="L2" s="1475"/>
      <c r="M2" s="1472" t="s">
        <v>242</v>
      </c>
      <c r="N2" s="1473"/>
      <c r="O2" s="1451" t="s">
        <v>430</v>
      </c>
      <c r="P2" s="1452"/>
      <c r="Q2" s="1453"/>
      <c r="R2" s="1466" t="s">
        <v>240</v>
      </c>
      <c r="S2" s="1468"/>
      <c r="T2" s="820" t="s">
        <v>429</v>
      </c>
      <c r="U2" s="788"/>
      <c r="V2" s="741"/>
    </row>
    <row r="3" spans="1:22" s="287" customFormat="1" ht="9" customHeight="1" thickBot="1">
      <c r="A3" s="192" t="s">
        <v>144</v>
      </c>
      <c r="B3" s="172">
        <v>1984</v>
      </c>
      <c r="C3" s="172">
        <v>1990</v>
      </c>
      <c r="D3" s="172">
        <v>1995</v>
      </c>
      <c r="E3" s="172">
        <v>2000</v>
      </c>
      <c r="F3" s="172">
        <v>2004</v>
      </c>
      <c r="G3" s="172">
        <v>2005</v>
      </c>
      <c r="H3" s="790">
        <v>2006</v>
      </c>
      <c r="I3" s="496">
        <v>2007</v>
      </c>
      <c r="J3" s="496" t="s">
        <v>145</v>
      </c>
      <c r="K3" s="790">
        <v>2006</v>
      </c>
      <c r="L3" s="717">
        <v>2007</v>
      </c>
      <c r="M3" s="791">
        <v>2006</v>
      </c>
      <c r="N3" s="717">
        <v>2007</v>
      </c>
      <c r="O3" s="286">
        <v>2006</v>
      </c>
      <c r="P3" s="496">
        <v>2007</v>
      </c>
      <c r="Q3" s="177" t="s">
        <v>145</v>
      </c>
      <c r="R3" s="176" t="s">
        <v>275</v>
      </c>
      <c r="S3" s="254" t="s">
        <v>276</v>
      </c>
      <c r="T3" s="189" t="s">
        <v>218</v>
      </c>
      <c r="U3" s="191" t="s">
        <v>277</v>
      </c>
      <c r="V3" s="192" t="s">
        <v>144</v>
      </c>
    </row>
    <row r="4" spans="1:25" s="301" customFormat="1" ht="9" customHeight="1">
      <c r="A4" s="784" t="s">
        <v>80</v>
      </c>
      <c r="B4" s="266">
        <v>3579.8192771084337</v>
      </c>
      <c r="C4" s="266">
        <v>4749.526130517194</v>
      </c>
      <c r="D4" s="266">
        <v>4941.081081081081</v>
      </c>
      <c r="E4" s="266">
        <v>11173.94242465198</v>
      </c>
      <c r="F4" s="266">
        <v>4923.56515867657</v>
      </c>
      <c r="G4" s="266">
        <v>5076.704929101958</v>
      </c>
      <c r="H4" s="814">
        <v>4643.445389496423</v>
      </c>
      <c r="I4" s="845">
        <f aca="true" t="shared" si="0" ref="I4:I35">N4*1000/L4</f>
        <v>2765.222087214797</v>
      </c>
      <c r="J4" s="787">
        <f aca="true" t="shared" si="1" ref="J4:J35">RANK(I4,I$4:I$53,1)</f>
        <v>1</v>
      </c>
      <c r="K4" s="815">
        <v>7407</v>
      </c>
      <c r="L4" s="730">
        <v>7407</v>
      </c>
      <c r="M4" s="842">
        <v>34394</v>
      </c>
      <c r="N4" s="769">
        <v>20482</v>
      </c>
      <c r="O4" s="268">
        <v>8.626622790296366</v>
      </c>
      <c r="P4" s="850">
        <v>5.800360221570249</v>
      </c>
      <c r="Q4" s="266">
        <f aca="true" t="shared" si="2" ref="Q4:Q35">RANK(P4,P$4:P$53,0)</f>
        <v>50</v>
      </c>
      <c r="R4" s="268">
        <f aca="true" t="shared" si="3" ref="R4:R35">(I4-H4)*100/H4</f>
        <v>-40.44891550851893</v>
      </c>
      <c r="S4" s="268">
        <f aca="true" t="shared" si="4" ref="S4:S35">(I4-$B4)*100/$B4</f>
        <v>-22.755260163625362</v>
      </c>
      <c r="T4" s="844">
        <f aca="true" t="shared" si="5" ref="T4:T35">H4/H$55</f>
        <v>0.22161335274674213</v>
      </c>
      <c r="U4" s="346">
        <f aca="true" t="shared" si="6" ref="U4:U35">I4/I$55</f>
        <v>0.11272580145339677</v>
      </c>
      <c r="V4" s="784" t="s">
        <v>80</v>
      </c>
      <c r="W4" s="271"/>
      <c r="Y4" s="271"/>
    </row>
    <row r="5" spans="1:25" s="301" customFormat="1" ht="9" customHeight="1">
      <c r="A5" s="727" t="s">
        <v>101</v>
      </c>
      <c r="B5" s="244">
        <v>3235.999489730833</v>
      </c>
      <c r="C5" s="244">
        <v>7765.887347145663</v>
      </c>
      <c r="D5" s="244">
        <v>5953.3016805147745</v>
      </c>
      <c r="E5" s="244">
        <v>8942.416845572448</v>
      </c>
      <c r="F5" s="244">
        <v>8159.851956291857</v>
      </c>
      <c r="G5" s="244">
        <v>6673.284191360019</v>
      </c>
      <c r="H5" s="777">
        <v>6687.260269961644</v>
      </c>
      <c r="I5" s="846">
        <f t="shared" si="0"/>
        <v>7045.155083955224</v>
      </c>
      <c r="J5" s="396">
        <f t="shared" si="1"/>
        <v>2</v>
      </c>
      <c r="K5" s="778">
        <v>34153</v>
      </c>
      <c r="L5" s="398">
        <v>34304</v>
      </c>
      <c r="M5" s="825">
        <v>228390</v>
      </c>
      <c r="N5" s="770">
        <v>241677</v>
      </c>
      <c r="O5" s="274">
        <v>20.450796845926405</v>
      </c>
      <c r="P5" s="400">
        <v>22.86667751604699</v>
      </c>
      <c r="Q5" s="244">
        <f t="shared" si="2"/>
        <v>15</v>
      </c>
      <c r="R5" s="274">
        <f t="shared" si="3"/>
        <v>5.351890004957634</v>
      </c>
      <c r="S5" s="274">
        <f t="shared" si="4"/>
        <v>117.71187252384989</v>
      </c>
      <c r="T5" s="827">
        <f t="shared" si="5"/>
        <v>0.31915658413224146</v>
      </c>
      <c r="U5" s="357">
        <f t="shared" si="6"/>
        <v>0.28719962742747895</v>
      </c>
      <c r="V5" s="727" t="s">
        <v>101</v>
      </c>
      <c r="W5" s="271"/>
      <c r="Y5" s="271"/>
    </row>
    <row r="6" spans="1:25" s="301" customFormat="1" ht="9" customHeight="1">
      <c r="A6" s="727" t="s">
        <v>93</v>
      </c>
      <c r="B6" s="244">
        <v>4088.1458966565347</v>
      </c>
      <c r="C6" s="244">
        <v>4216.409484380881</v>
      </c>
      <c r="D6" s="244">
        <v>5075.584349593496</v>
      </c>
      <c r="E6" s="244">
        <v>4961.665817626083</v>
      </c>
      <c r="F6" s="244">
        <v>5874.075003135583</v>
      </c>
      <c r="G6" s="244">
        <v>6982.95595919383</v>
      </c>
      <c r="H6" s="777">
        <v>7421.608348680172</v>
      </c>
      <c r="I6" s="846">
        <f t="shared" si="0"/>
        <v>7450.04712535344</v>
      </c>
      <c r="J6" s="396">
        <f t="shared" si="1"/>
        <v>3</v>
      </c>
      <c r="K6" s="778">
        <v>8145</v>
      </c>
      <c r="L6" s="398">
        <v>8488</v>
      </c>
      <c r="M6" s="825">
        <v>60449</v>
      </c>
      <c r="N6" s="770">
        <v>63236</v>
      </c>
      <c r="O6" s="274">
        <v>13.165701093348433</v>
      </c>
      <c r="P6" s="400">
        <v>17.5284050747998</v>
      </c>
      <c r="Q6" s="244">
        <f t="shared" si="2"/>
        <v>24</v>
      </c>
      <c r="R6" s="274">
        <f t="shared" si="3"/>
        <v>0.3831888633455766</v>
      </c>
      <c r="S6" s="274">
        <f t="shared" si="4"/>
        <v>82.23535347518825</v>
      </c>
      <c r="T6" s="827">
        <f t="shared" si="5"/>
        <v>0.3542041245159544</v>
      </c>
      <c r="U6" s="357">
        <f t="shared" si="6"/>
        <v>0.3037052745072357</v>
      </c>
      <c r="V6" s="727" t="s">
        <v>93</v>
      </c>
      <c r="W6" s="271"/>
      <c r="Y6" s="271"/>
    </row>
    <row r="7" spans="1:25" s="301" customFormat="1" ht="9" customHeight="1">
      <c r="A7" s="727" t="s">
        <v>55</v>
      </c>
      <c r="B7" s="244">
        <v>3192.2909813171127</v>
      </c>
      <c r="C7" s="244">
        <v>5977.780520923343</v>
      </c>
      <c r="D7" s="244">
        <v>7162.236987818384</v>
      </c>
      <c r="E7" s="244">
        <v>8658.971540246732</v>
      </c>
      <c r="F7" s="244">
        <v>9156.465070954382</v>
      </c>
      <c r="G7" s="244">
        <v>10092.495743128193</v>
      </c>
      <c r="H7" s="777">
        <v>10850.413826679649</v>
      </c>
      <c r="I7" s="846">
        <f t="shared" si="0"/>
        <v>8572.749391727493</v>
      </c>
      <c r="J7" s="396">
        <f t="shared" si="1"/>
        <v>4</v>
      </c>
      <c r="K7" s="778">
        <v>16432</v>
      </c>
      <c r="L7" s="398">
        <v>16440</v>
      </c>
      <c r="M7" s="825">
        <v>178294</v>
      </c>
      <c r="N7" s="770">
        <v>140936</v>
      </c>
      <c r="O7" s="274">
        <v>18.493463279438064</v>
      </c>
      <c r="P7" s="400">
        <v>16.147922560184057</v>
      </c>
      <c r="Q7" s="244">
        <f t="shared" si="2"/>
        <v>28</v>
      </c>
      <c r="R7" s="274">
        <f t="shared" si="3"/>
        <v>-20.991498309047877</v>
      </c>
      <c r="S7" s="274">
        <f t="shared" si="4"/>
        <v>168.5453626220016</v>
      </c>
      <c r="T7" s="827">
        <f t="shared" si="5"/>
        <v>0.5178475001039824</v>
      </c>
      <c r="U7" s="357">
        <f t="shared" si="6"/>
        <v>0.3494728507737887</v>
      </c>
      <c r="V7" s="727" t="s">
        <v>55</v>
      </c>
      <c r="W7" s="271"/>
      <c r="Y7" s="271"/>
    </row>
    <row r="8" spans="1:25" s="301" customFormat="1" ht="9" customHeight="1">
      <c r="A8" s="727" t="s">
        <v>78</v>
      </c>
      <c r="B8" s="244">
        <v>4829.757343550446</v>
      </c>
      <c r="C8" s="244">
        <v>5631.566118220597</v>
      </c>
      <c r="D8" s="244">
        <v>8192.298258523424</v>
      </c>
      <c r="E8" s="244">
        <v>9851.120823346962</v>
      </c>
      <c r="F8" s="244">
        <v>8831.93990064219</v>
      </c>
      <c r="G8" s="244">
        <v>5973</v>
      </c>
      <c r="H8" s="777">
        <v>9250.925507900678</v>
      </c>
      <c r="I8" s="846">
        <f t="shared" si="0"/>
        <v>8629.84373588655</v>
      </c>
      <c r="J8" s="396">
        <f t="shared" si="1"/>
        <v>5</v>
      </c>
      <c r="K8" s="778">
        <v>11075</v>
      </c>
      <c r="L8" s="398">
        <v>11071</v>
      </c>
      <c r="M8" s="825">
        <v>102454</v>
      </c>
      <c r="N8" s="770">
        <v>95541</v>
      </c>
      <c r="O8" s="274">
        <v>18.129312068571952</v>
      </c>
      <c r="P8" s="400">
        <v>15.861718606029514</v>
      </c>
      <c r="Q8" s="244">
        <f t="shared" si="2"/>
        <v>30</v>
      </c>
      <c r="R8" s="274">
        <f t="shared" si="3"/>
        <v>-6.713725794069986</v>
      </c>
      <c r="S8" s="274">
        <f t="shared" si="4"/>
        <v>78.68068977441811</v>
      </c>
      <c r="T8" s="827">
        <f t="shared" si="5"/>
        <v>0.44151022481144375</v>
      </c>
      <c r="U8" s="357">
        <f t="shared" si="6"/>
        <v>0.3518003331606621</v>
      </c>
      <c r="V8" s="727" t="s">
        <v>78</v>
      </c>
      <c r="W8" s="271"/>
      <c r="Y8" s="271"/>
    </row>
    <row r="9" spans="1:25" s="301" customFormat="1" ht="9" customHeight="1">
      <c r="A9" s="727" t="s">
        <v>79</v>
      </c>
      <c r="B9" s="244">
        <v>3603.1721268850756</v>
      </c>
      <c r="C9" s="244">
        <v>4672.590989877134</v>
      </c>
      <c r="D9" s="244">
        <v>5717.699623412268</v>
      </c>
      <c r="E9" s="244">
        <v>6659.688783009782</v>
      </c>
      <c r="F9" s="244">
        <v>10250.015699770156</v>
      </c>
      <c r="G9" s="244">
        <v>9932.53863798744</v>
      </c>
      <c r="H9" s="777">
        <v>8669.736265113073</v>
      </c>
      <c r="I9" s="846">
        <f t="shared" si="0"/>
        <v>9925.208656104753</v>
      </c>
      <c r="J9" s="396">
        <f t="shared" si="1"/>
        <v>6</v>
      </c>
      <c r="K9" s="778">
        <v>79815</v>
      </c>
      <c r="L9" s="398">
        <v>80036</v>
      </c>
      <c r="M9" s="825">
        <v>691975</v>
      </c>
      <c r="N9" s="770">
        <v>794374</v>
      </c>
      <c r="O9" s="274">
        <v>21.668191636402124</v>
      </c>
      <c r="P9" s="400">
        <v>24.466118214272186</v>
      </c>
      <c r="Q9" s="244">
        <f t="shared" si="2"/>
        <v>12</v>
      </c>
      <c r="R9" s="274">
        <f t="shared" si="3"/>
        <v>14.481090919036221</v>
      </c>
      <c r="S9" s="274">
        <f t="shared" si="4"/>
        <v>175.45752205529647</v>
      </c>
      <c r="T9" s="827">
        <f t="shared" si="5"/>
        <v>0.41377235220377867</v>
      </c>
      <c r="U9" s="357">
        <f t="shared" si="6"/>
        <v>0.4046065976127476</v>
      </c>
      <c r="V9" s="727" t="s">
        <v>79</v>
      </c>
      <c r="W9" s="271"/>
      <c r="Y9" s="271"/>
    </row>
    <row r="10" spans="1:25" s="301" customFormat="1" ht="9" customHeight="1">
      <c r="A10" s="727" t="s">
        <v>69</v>
      </c>
      <c r="B10" s="244">
        <v>4827.786624203822</v>
      </c>
      <c r="C10" s="244">
        <v>5791.3049794791705</v>
      </c>
      <c r="D10" s="244">
        <v>7074.446021176727</v>
      </c>
      <c r="E10" s="244">
        <v>6424.1841216829425</v>
      </c>
      <c r="F10" s="244">
        <v>7899.924321597175</v>
      </c>
      <c r="G10" s="244">
        <v>8863.58231542536</v>
      </c>
      <c r="H10" s="777">
        <v>10812.385238523852</v>
      </c>
      <c r="I10" s="846">
        <f t="shared" si="0"/>
        <v>11324.75133757047</v>
      </c>
      <c r="J10" s="396">
        <f t="shared" si="1"/>
        <v>7</v>
      </c>
      <c r="K10" s="778">
        <v>27775</v>
      </c>
      <c r="L10" s="398">
        <v>27849</v>
      </c>
      <c r="M10" s="825">
        <v>300314</v>
      </c>
      <c r="N10" s="770">
        <v>315383</v>
      </c>
      <c r="O10" s="274">
        <v>21.50309893685272</v>
      </c>
      <c r="P10" s="400">
        <v>16.709590836674284</v>
      </c>
      <c r="Q10" s="244">
        <f t="shared" si="2"/>
        <v>26</v>
      </c>
      <c r="R10" s="274">
        <f t="shared" si="3"/>
        <v>4.738696298214473</v>
      </c>
      <c r="S10" s="274">
        <f t="shared" si="4"/>
        <v>134.57439649040205</v>
      </c>
      <c r="T10" s="827">
        <f t="shared" si="5"/>
        <v>0.5160325454281947</v>
      </c>
      <c r="U10" s="357">
        <f t="shared" si="6"/>
        <v>0.46165972588258697</v>
      </c>
      <c r="V10" s="727" t="s">
        <v>69</v>
      </c>
      <c r="W10" s="271"/>
      <c r="Y10" s="271"/>
    </row>
    <row r="11" spans="1:25" s="301" customFormat="1" ht="9" customHeight="1">
      <c r="A11" s="727" t="s">
        <v>62</v>
      </c>
      <c r="B11" s="244">
        <v>7108.549204960143</v>
      </c>
      <c r="C11" s="244">
        <v>11610.814456747794</v>
      </c>
      <c r="D11" s="244">
        <v>14311.617261206944</v>
      </c>
      <c r="E11" s="244">
        <v>8889.34764657308</v>
      </c>
      <c r="F11" s="244">
        <v>7570.538057742782</v>
      </c>
      <c r="G11" s="244">
        <v>10123.180474991792</v>
      </c>
      <c r="H11" s="777">
        <v>11752.028453929088</v>
      </c>
      <c r="I11" s="846">
        <f t="shared" si="0"/>
        <v>11352.60532150776</v>
      </c>
      <c r="J11" s="396">
        <f t="shared" si="1"/>
        <v>8</v>
      </c>
      <c r="K11" s="778">
        <v>17994</v>
      </c>
      <c r="L11" s="398">
        <v>18040</v>
      </c>
      <c r="M11" s="825">
        <v>211466</v>
      </c>
      <c r="N11" s="770">
        <v>204801</v>
      </c>
      <c r="O11" s="274">
        <v>8.262149559183499</v>
      </c>
      <c r="P11" s="400">
        <v>7.460200317056965</v>
      </c>
      <c r="Q11" s="244">
        <f t="shared" si="2"/>
        <v>49</v>
      </c>
      <c r="R11" s="274">
        <f t="shared" si="3"/>
        <v>-3.3987590651874804</v>
      </c>
      <c r="S11" s="274">
        <f t="shared" si="4"/>
        <v>59.70354842006632</v>
      </c>
      <c r="T11" s="827">
        <f t="shared" si="5"/>
        <v>0.5608780138001758</v>
      </c>
      <c r="U11" s="357">
        <f t="shared" si="6"/>
        <v>0.46279520887960146</v>
      </c>
      <c r="V11" s="727" t="s">
        <v>62</v>
      </c>
      <c r="W11" s="271"/>
      <c r="Y11" s="271"/>
    </row>
    <row r="12" spans="1:25" s="301" customFormat="1" ht="9" customHeight="1">
      <c r="A12" s="727" t="s">
        <v>81</v>
      </c>
      <c r="B12" s="244">
        <v>4236.8801155512765</v>
      </c>
      <c r="C12" s="244">
        <v>4662.970528158739</v>
      </c>
      <c r="D12" s="244">
        <v>5712.255426847075</v>
      </c>
      <c r="E12" s="244">
        <v>8272.84226914469</v>
      </c>
      <c r="F12" s="244">
        <v>9118.036618620958</v>
      </c>
      <c r="G12" s="244">
        <v>9890.990639625585</v>
      </c>
      <c r="H12" s="777">
        <v>10547.090464547677</v>
      </c>
      <c r="I12" s="846">
        <f t="shared" si="0"/>
        <v>11974.554707379135</v>
      </c>
      <c r="J12" s="396">
        <f t="shared" si="1"/>
        <v>9</v>
      </c>
      <c r="K12" s="778">
        <v>10225</v>
      </c>
      <c r="L12" s="398">
        <v>10218</v>
      </c>
      <c r="M12" s="825">
        <v>107844</v>
      </c>
      <c r="N12" s="770">
        <v>122356</v>
      </c>
      <c r="O12" s="274">
        <v>16.936312154305693</v>
      </c>
      <c r="P12" s="400">
        <v>22.04378273300676</v>
      </c>
      <c r="Q12" s="244">
        <f t="shared" si="2"/>
        <v>17</v>
      </c>
      <c r="R12" s="274">
        <f t="shared" si="3"/>
        <v>13.534199290597215</v>
      </c>
      <c r="S12" s="274">
        <f t="shared" si="4"/>
        <v>182.62670599120977</v>
      </c>
      <c r="T12" s="827">
        <f t="shared" si="5"/>
        <v>0.5033710711573784</v>
      </c>
      <c r="U12" s="357">
        <f t="shared" si="6"/>
        <v>0.48814931816071705</v>
      </c>
      <c r="V12" s="727" t="s">
        <v>81</v>
      </c>
      <c r="W12" s="271"/>
      <c r="Y12" s="271"/>
    </row>
    <row r="13" spans="1:25" s="301" customFormat="1" ht="9" customHeight="1">
      <c r="A13" s="727" t="s">
        <v>92</v>
      </c>
      <c r="B13" s="244">
        <v>2625.26649809113</v>
      </c>
      <c r="C13" s="244">
        <v>3827.6402004239735</v>
      </c>
      <c r="D13" s="244">
        <v>3150.172695001439</v>
      </c>
      <c r="E13" s="244">
        <v>5557.012392435102</v>
      </c>
      <c r="F13" s="244">
        <v>6341.226661553579</v>
      </c>
      <c r="G13" s="244">
        <v>7296.690875859747</v>
      </c>
      <c r="H13" s="777">
        <v>8280.507436150021</v>
      </c>
      <c r="I13" s="846">
        <f t="shared" si="0"/>
        <v>13173.48899778995</v>
      </c>
      <c r="J13" s="396">
        <f t="shared" si="1"/>
        <v>10</v>
      </c>
      <c r="K13" s="778">
        <v>41621</v>
      </c>
      <c r="L13" s="398">
        <v>41628</v>
      </c>
      <c r="M13" s="825">
        <v>344643</v>
      </c>
      <c r="N13" s="770">
        <v>548386</v>
      </c>
      <c r="O13" s="274">
        <v>24.674019265670807</v>
      </c>
      <c r="P13" s="400">
        <v>38.315393203944545</v>
      </c>
      <c r="Q13" s="244">
        <f t="shared" si="2"/>
        <v>2</v>
      </c>
      <c r="R13" s="274">
        <f t="shared" si="3"/>
        <v>59.090358886446396</v>
      </c>
      <c r="S13" s="274">
        <f t="shared" si="4"/>
        <v>401.7962560131929</v>
      </c>
      <c r="T13" s="827">
        <f t="shared" si="5"/>
        <v>0.39519599380246995</v>
      </c>
      <c r="U13" s="357">
        <f t="shared" si="6"/>
        <v>0.5370245348752798</v>
      </c>
      <c r="V13" s="727" t="s">
        <v>92</v>
      </c>
      <c r="W13" s="271"/>
      <c r="Y13" s="271"/>
    </row>
    <row r="14" spans="1:25" s="301" customFormat="1" ht="9" customHeight="1">
      <c r="A14" s="727" t="s">
        <v>88</v>
      </c>
      <c r="B14" s="244">
        <v>4967.371323529412</v>
      </c>
      <c r="C14" s="244">
        <v>6863</v>
      </c>
      <c r="D14" s="244">
        <v>8623.179565383149</v>
      </c>
      <c r="E14" s="244">
        <v>9951.052081778838</v>
      </c>
      <c r="F14" s="244">
        <v>12218.960107575078</v>
      </c>
      <c r="G14" s="244">
        <v>13685.338710882068</v>
      </c>
      <c r="H14" s="777">
        <v>14718.990366664177</v>
      </c>
      <c r="I14" s="846">
        <f t="shared" si="0"/>
        <v>13305.64611736811</v>
      </c>
      <c r="J14" s="396">
        <f t="shared" si="1"/>
        <v>11</v>
      </c>
      <c r="K14" s="778">
        <v>13391</v>
      </c>
      <c r="L14" s="398">
        <v>13496</v>
      </c>
      <c r="M14" s="825">
        <v>197102</v>
      </c>
      <c r="N14" s="770">
        <v>179573</v>
      </c>
      <c r="O14" s="274">
        <v>10.116801419109525</v>
      </c>
      <c r="P14" s="400">
        <v>14.587831789032785</v>
      </c>
      <c r="Q14" s="244">
        <f t="shared" si="2"/>
        <v>32</v>
      </c>
      <c r="R14" s="274">
        <f t="shared" si="3"/>
        <v>-9.602182038905562</v>
      </c>
      <c r="S14" s="274">
        <f t="shared" si="4"/>
        <v>167.86091175310395</v>
      </c>
      <c r="T14" s="827">
        <f t="shared" si="5"/>
        <v>0.7024794157334109</v>
      </c>
      <c r="U14" s="357">
        <f t="shared" si="6"/>
        <v>0.5424119926462487</v>
      </c>
      <c r="V14" s="727" t="s">
        <v>88</v>
      </c>
      <c r="W14" s="271"/>
      <c r="Y14" s="271"/>
    </row>
    <row r="15" spans="1:25" s="301" customFormat="1" ht="9" customHeight="1">
      <c r="A15" s="727" t="s">
        <v>77</v>
      </c>
      <c r="B15" s="244">
        <v>4959.318093762108</v>
      </c>
      <c r="C15" s="244">
        <v>4919.594141858907</v>
      </c>
      <c r="D15" s="244">
        <v>6193.648699585375</v>
      </c>
      <c r="E15" s="244">
        <v>7488.627889634601</v>
      </c>
      <c r="F15" s="244">
        <v>8313.885326982963</v>
      </c>
      <c r="G15" s="244">
        <v>8454.329557910121</v>
      </c>
      <c r="H15" s="777">
        <v>7884.04486251809</v>
      </c>
      <c r="I15" s="846">
        <f t="shared" si="0"/>
        <v>14913.0907115698</v>
      </c>
      <c r="J15" s="396">
        <f t="shared" si="1"/>
        <v>12</v>
      </c>
      <c r="K15" s="778">
        <v>11056</v>
      </c>
      <c r="L15" s="398">
        <v>11046</v>
      </c>
      <c r="M15" s="825">
        <v>87166</v>
      </c>
      <c r="N15" s="770">
        <v>164730</v>
      </c>
      <c r="O15" s="274">
        <v>8.531826239138967</v>
      </c>
      <c r="P15" s="400">
        <v>11.444145096726055</v>
      </c>
      <c r="Q15" s="244">
        <f t="shared" si="2"/>
        <v>41</v>
      </c>
      <c r="R15" s="274">
        <f t="shared" si="3"/>
        <v>89.15532536438026</v>
      </c>
      <c r="S15" s="274">
        <f t="shared" si="4"/>
        <v>200.7084931762629</v>
      </c>
      <c r="T15" s="827">
        <f t="shared" si="5"/>
        <v>0.3762743972698782</v>
      </c>
      <c r="U15" s="357">
        <f t="shared" si="6"/>
        <v>0.6079403568999227</v>
      </c>
      <c r="V15" s="727" t="s">
        <v>77</v>
      </c>
      <c r="W15" s="271"/>
      <c r="Y15" s="271"/>
    </row>
    <row r="16" spans="1:25" s="301" customFormat="1" ht="9" customHeight="1">
      <c r="A16" s="727" t="s">
        <v>54</v>
      </c>
      <c r="B16" s="244">
        <v>6212.268993839836</v>
      </c>
      <c r="C16" s="244">
        <v>10588.390501319262</v>
      </c>
      <c r="D16" s="244">
        <v>20147.817369907956</v>
      </c>
      <c r="E16" s="244">
        <v>13173.96417586394</v>
      </c>
      <c r="F16" s="244">
        <v>12315.686441399268</v>
      </c>
      <c r="G16" s="244">
        <v>13434.555915138439</v>
      </c>
      <c r="H16" s="777">
        <v>13232.439221315151</v>
      </c>
      <c r="I16" s="846">
        <f t="shared" si="0"/>
        <v>14969.563259792885</v>
      </c>
      <c r="J16" s="396">
        <f t="shared" si="1"/>
        <v>13</v>
      </c>
      <c r="K16" s="778">
        <v>11147</v>
      </c>
      <c r="L16" s="398">
        <v>11105</v>
      </c>
      <c r="M16" s="825">
        <v>147502</v>
      </c>
      <c r="N16" s="770">
        <v>166237</v>
      </c>
      <c r="O16" s="274">
        <v>11.177442332757419</v>
      </c>
      <c r="P16" s="400">
        <v>11.973787419661308</v>
      </c>
      <c r="Q16" s="244">
        <f t="shared" si="2"/>
        <v>38</v>
      </c>
      <c r="R16" s="274">
        <f t="shared" si="3"/>
        <v>13.127768882395696</v>
      </c>
      <c r="S16" s="274">
        <f t="shared" si="4"/>
        <v>140.96772491076757</v>
      </c>
      <c r="T16" s="827">
        <f t="shared" si="5"/>
        <v>0.631532186743595</v>
      </c>
      <c r="U16" s="357">
        <f t="shared" si="6"/>
        <v>0.6102424914329847</v>
      </c>
      <c r="V16" s="727" t="s">
        <v>54</v>
      </c>
      <c r="W16" s="271"/>
      <c r="Y16" s="271"/>
    </row>
    <row r="17" spans="1:25" s="301" customFormat="1" ht="9" customHeight="1">
      <c r="A17" s="727" t="s">
        <v>68</v>
      </c>
      <c r="B17" s="244">
        <v>6288.8140665918445</v>
      </c>
      <c r="C17" s="244">
        <v>7394.157850388541</v>
      </c>
      <c r="D17" s="244">
        <v>9994.850669412976</v>
      </c>
      <c r="E17" s="244">
        <v>10546.346883970738</v>
      </c>
      <c r="F17" s="244">
        <v>12186.987951807228</v>
      </c>
      <c r="G17" s="244">
        <v>13833.048919226394</v>
      </c>
      <c r="H17" s="777">
        <v>15457.234970604968</v>
      </c>
      <c r="I17" s="846">
        <f t="shared" si="0"/>
        <v>15187.046290185726</v>
      </c>
      <c r="J17" s="396">
        <f t="shared" si="1"/>
        <v>14</v>
      </c>
      <c r="K17" s="778">
        <v>10546</v>
      </c>
      <c r="L17" s="398">
        <v>10607</v>
      </c>
      <c r="M17" s="825">
        <v>163012</v>
      </c>
      <c r="N17" s="770">
        <v>161089</v>
      </c>
      <c r="O17" s="274">
        <v>13.430442842430484</v>
      </c>
      <c r="P17" s="400">
        <v>14.956140513761332</v>
      </c>
      <c r="Q17" s="244">
        <f t="shared" si="2"/>
        <v>31</v>
      </c>
      <c r="R17" s="274">
        <f t="shared" si="3"/>
        <v>-1.7479755010068732</v>
      </c>
      <c r="S17" s="274">
        <f t="shared" si="4"/>
        <v>141.49300852865227</v>
      </c>
      <c r="T17" s="827">
        <f t="shared" si="5"/>
        <v>0.7377129219132375</v>
      </c>
      <c r="U17" s="357">
        <f t="shared" si="6"/>
        <v>0.6191083069553247</v>
      </c>
      <c r="V17" s="727" t="s">
        <v>68</v>
      </c>
      <c r="W17" s="271"/>
      <c r="Y17" s="271"/>
    </row>
    <row r="18" spans="1:25" s="301" customFormat="1" ht="9" customHeight="1">
      <c r="A18" s="727" t="s">
        <v>85</v>
      </c>
      <c r="B18" s="244">
        <v>4459.579394173259</v>
      </c>
      <c r="C18" s="244">
        <v>9510.153256704982</v>
      </c>
      <c r="D18" s="244">
        <v>10861.39552521805</v>
      </c>
      <c r="E18" s="244">
        <v>12411.01243339254</v>
      </c>
      <c r="F18" s="244">
        <v>13767.350928641252</v>
      </c>
      <c r="G18" s="244">
        <v>14692.840256670044</v>
      </c>
      <c r="H18" s="777">
        <v>18913.55731892622</v>
      </c>
      <c r="I18" s="846">
        <f t="shared" si="0"/>
        <v>15407.088607594937</v>
      </c>
      <c r="J18" s="396">
        <f t="shared" si="1"/>
        <v>15</v>
      </c>
      <c r="K18" s="778">
        <v>5923</v>
      </c>
      <c r="L18" s="398">
        <v>5925</v>
      </c>
      <c r="M18" s="825">
        <v>112025</v>
      </c>
      <c r="N18" s="770">
        <v>91287</v>
      </c>
      <c r="O18" s="274">
        <v>11.524257262776725</v>
      </c>
      <c r="P18" s="400">
        <v>8.585721782999542</v>
      </c>
      <c r="Q18" s="244">
        <f t="shared" si="2"/>
        <v>46</v>
      </c>
      <c r="R18" s="274">
        <f t="shared" si="3"/>
        <v>-18.53944581764356</v>
      </c>
      <c r="S18" s="274">
        <f t="shared" si="4"/>
        <v>245.48299841292962</v>
      </c>
      <c r="T18" s="827">
        <f t="shared" si="5"/>
        <v>0.9026695693021786</v>
      </c>
      <c r="U18" s="357">
        <f t="shared" si="6"/>
        <v>0.6280784532225273</v>
      </c>
      <c r="V18" s="727" t="s">
        <v>85</v>
      </c>
      <c r="W18" s="271"/>
      <c r="Y18" s="271"/>
    </row>
    <row r="19" spans="1:25" s="301" customFormat="1" ht="9" customHeight="1">
      <c r="A19" s="727" t="s">
        <v>102</v>
      </c>
      <c r="B19" s="244">
        <v>7303.38266384778</v>
      </c>
      <c r="C19" s="244">
        <v>8785.746572246497</v>
      </c>
      <c r="D19" s="244">
        <v>9961.967694566814</v>
      </c>
      <c r="E19" s="244">
        <v>9694.28876434481</v>
      </c>
      <c r="F19" s="244">
        <v>11149.011588275393</v>
      </c>
      <c r="G19" s="244">
        <v>11894.651539708266</v>
      </c>
      <c r="H19" s="777">
        <v>13482.79094683273</v>
      </c>
      <c r="I19" s="846">
        <f t="shared" si="0"/>
        <v>15821.687667048493</v>
      </c>
      <c r="J19" s="396">
        <f t="shared" si="1"/>
        <v>16</v>
      </c>
      <c r="K19" s="778">
        <v>7467</v>
      </c>
      <c r="L19" s="398">
        <v>7857</v>
      </c>
      <c r="M19" s="825">
        <v>100676</v>
      </c>
      <c r="N19" s="1402">
        <v>124311</v>
      </c>
      <c r="O19" s="274">
        <v>25.20693643934121</v>
      </c>
      <c r="P19" s="400">
        <v>25.66674994373636</v>
      </c>
      <c r="Q19" s="244">
        <f t="shared" si="2"/>
        <v>10</v>
      </c>
      <c r="R19" s="274">
        <f t="shared" si="3"/>
        <v>17.34727423601563</v>
      </c>
      <c r="S19" s="274">
        <f t="shared" si="4"/>
        <v>116.63506343939606</v>
      </c>
      <c r="T19" s="827">
        <f t="shared" si="5"/>
        <v>0.6434804881887639</v>
      </c>
      <c r="U19" s="357">
        <f t="shared" si="6"/>
        <v>0.6449798122398785</v>
      </c>
      <c r="V19" s="727" t="s">
        <v>102</v>
      </c>
      <c r="W19" s="271"/>
      <c r="Y19" s="271"/>
    </row>
    <row r="20" spans="1:25" s="301" customFormat="1" ht="9" customHeight="1">
      <c r="A20" s="727" t="s">
        <v>64</v>
      </c>
      <c r="B20" s="244">
        <v>7089.468503937008</v>
      </c>
      <c r="C20" s="244">
        <v>11688.054607508531</v>
      </c>
      <c r="D20" s="244">
        <v>11480.039428289798</v>
      </c>
      <c r="E20" s="244">
        <v>12446.852122986822</v>
      </c>
      <c r="F20" s="244">
        <v>11980.19694838221</v>
      </c>
      <c r="G20" s="244">
        <v>13382.257716382474</v>
      </c>
      <c r="H20" s="777">
        <v>15690.435157259803</v>
      </c>
      <c r="I20" s="846">
        <f t="shared" si="0"/>
        <v>16003.708412799322</v>
      </c>
      <c r="J20" s="396">
        <f t="shared" si="1"/>
        <v>17</v>
      </c>
      <c r="K20" s="778">
        <v>9284</v>
      </c>
      <c r="L20" s="398">
        <v>9438</v>
      </c>
      <c r="M20" s="825">
        <v>145670</v>
      </c>
      <c r="N20" s="770">
        <v>151043</v>
      </c>
      <c r="O20" s="274">
        <v>17.21409790540341</v>
      </c>
      <c r="P20" s="400">
        <v>17.130300658931873</v>
      </c>
      <c r="Q20" s="244">
        <f t="shared" si="2"/>
        <v>25</v>
      </c>
      <c r="R20" s="274">
        <f t="shared" si="3"/>
        <v>1.996587426669115</v>
      </c>
      <c r="S20" s="274">
        <f t="shared" si="4"/>
        <v>125.73918487559331</v>
      </c>
      <c r="T20" s="827">
        <f t="shared" si="5"/>
        <v>0.748842647987468</v>
      </c>
      <c r="U20" s="357">
        <f t="shared" si="6"/>
        <v>0.6523999881963688</v>
      </c>
      <c r="V20" s="727" t="s">
        <v>64</v>
      </c>
      <c r="W20" s="271"/>
      <c r="Y20" s="271"/>
    </row>
    <row r="21" spans="1:25" s="301" customFormat="1" ht="9" customHeight="1">
      <c r="A21" s="727" t="s">
        <v>100</v>
      </c>
      <c r="B21" s="244">
        <v>7659.078201134275</v>
      </c>
      <c r="C21" s="244">
        <v>11128.838290707929</v>
      </c>
      <c r="D21" s="244">
        <v>10811.95206305799</v>
      </c>
      <c r="E21" s="244">
        <v>12533.547949847509</v>
      </c>
      <c r="F21" s="244">
        <v>15053.878034339847</v>
      </c>
      <c r="G21" s="244">
        <v>14155.1636425301</v>
      </c>
      <c r="H21" s="777">
        <v>14195.11160145973</v>
      </c>
      <c r="I21" s="846">
        <f t="shared" si="0"/>
        <v>16239.736441966548</v>
      </c>
      <c r="J21" s="396">
        <f t="shared" si="1"/>
        <v>18</v>
      </c>
      <c r="K21" s="778">
        <v>11783</v>
      </c>
      <c r="L21" s="398">
        <v>11838</v>
      </c>
      <c r="M21" s="825">
        <v>167261</v>
      </c>
      <c r="N21" s="770">
        <v>192246</v>
      </c>
      <c r="O21" s="274">
        <v>10.551606104325653</v>
      </c>
      <c r="P21" s="400">
        <v>11.534439342586277</v>
      </c>
      <c r="Q21" s="244">
        <f t="shared" si="2"/>
        <v>40</v>
      </c>
      <c r="R21" s="274">
        <f t="shared" si="3"/>
        <v>14.403725014015125</v>
      </c>
      <c r="S21" s="274">
        <f t="shared" si="4"/>
        <v>112.03251899897712</v>
      </c>
      <c r="T21" s="827">
        <f t="shared" si="5"/>
        <v>0.6774767464111016</v>
      </c>
      <c r="U21" s="357">
        <f t="shared" si="6"/>
        <v>0.662021800808223</v>
      </c>
      <c r="V21" s="727" t="s">
        <v>100</v>
      </c>
      <c r="W21" s="271"/>
      <c r="Y21" s="271"/>
    </row>
    <row r="22" spans="1:25" s="301" customFormat="1" ht="9" customHeight="1">
      <c r="A22" s="727" t="s">
        <v>84</v>
      </c>
      <c r="B22" s="244">
        <v>4984.2011929711425</v>
      </c>
      <c r="C22" s="244">
        <v>4970.79066644284</v>
      </c>
      <c r="D22" s="244">
        <v>6243.450256767343</v>
      </c>
      <c r="E22" s="244">
        <v>11911.685840325232</v>
      </c>
      <c r="F22" s="244">
        <v>12560.47391805167</v>
      </c>
      <c r="G22" s="244">
        <v>14094.469479721425</v>
      </c>
      <c r="H22" s="777">
        <v>16507.412564501596</v>
      </c>
      <c r="I22" s="846">
        <f t="shared" si="0"/>
        <v>16522.29873749795</v>
      </c>
      <c r="J22" s="396">
        <f t="shared" si="1"/>
        <v>19</v>
      </c>
      <c r="K22" s="778">
        <v>12209</v>
      </c>
      <c r="L22" s="398">
        <v>12198</v>
      </c>
      <c r="M22" s="825">
        <v>201539</v>
      </c>
      <c r="N22" s="517">
        <v>201539</v>
      </c>
      <c r="O22" s="274">
        <v>24.420237612005405</v>
      </c>
      <c r="P22" s="400">
        <v>24.420237612005405</v>
      </c>
      <c r="Q22" s="244">
        <f t="shared" si="2"/>
        <v>13</v>
      </c>
      <c r="R22" s="274">
        <f t="shared" si="3"/>
        <v>0.09017871782259633</v>
      </c>
      <c r="S22" s="274">
        <f t="shared" si="4"/>
        <v>231.49341484846457</v>
      </c>
      <c r="T22" s="827">
        <f t="shared" si="5"/>
        <v>0.7878337606528049</v>
      </c>
      <c r="U22" s="357">
        <f t="shared" si="6"/>
        <v>0.6735406084192136</v>
      </c>
      <c r="V22" s="727" t="s">
        <v>84</v>
      </c>
      <c r="W22" s="271"/>
      <c r="Y22" s="271"/>
    </row>
    <row r="23" spans="1:25" s="301" customFormat="1" ht="9" customHeight="1">
      <c r="A23" s="727" t="s">
        <v>56</v>
      </c>
      <c r="B23" s="244">
        <v>6676.11475976495</v>
      </c>
      <c r="C23" s="244">
        <v>9903.357235984355</v>
      </c>
      <c r="D23" s="244">
        <v>12413.259488516045</v>
      </c>
      <c r="E23" s="244">
        <v>12570.412948116775</v>
      </c>
      <c r="F23" s="244">
        <v>13643.082663605051</v>
      </c>
      <c r="G23" s="244">
        <v>15170.13938784308</v>
      </c>
      <c r="H23" s="777">
        <v>15768.303064699205</v>
      </c>
      <c r="I23" s="846">
        <f t="shared" si="0"/>
        <v>16741.439068348816</v>
      </c>
      <c r="J23" s="396">
        <f t="shared" si="1"/>
        <v>20</v>
      </c>
      <c r="K23" s="778">
        <v>7048</v>
      </c>
      <c r="L23" s="398">
        <v>7213</v>
      </c>
      <c r="M23" s="825">
        <v>111135</v>
      </c>
      <c r="N23" s="770">
        <v>120756</v>
      </c>
      <c r="O23" s="274">
        <v>5.966675525275221</v>
      </c>
      <c r="P23" s="400">
        <v>8.291534403523263</v>
      </c>
      <c r="Q23" s="244">
        <f t="shared" si="2"/>
        <v>47</v>
      </c>
      <c r="R23" s="274">
        <f t="shared" si="3"/>
        <v>6.1714694324222465</v>
      </c>
      <c r="S23" s="274">
        <f t="shared" si="4"/>
        <v>150.76619666942696</v>
      </c>
      <c r="T23" s="827">
        <f t="shared" si="5"/>
        <v>0.7525589764012905</v>
      </c>
      <c r="U23" s="357">
        <f t="shared" si="6"/>
        <v>0.6824739847075564</v>
      </c>
      <c r="V23" s="727" t="s">
        <v>56</v>
      </c>
      <c r="W23" s="271"/>
      <c r="Y23" s="271"/>
    </row>
    <row r="24" spans="1:25" s="301" customFormat="1" ht="9" customHeight="1">
      <c r="A24" s="727" t="s">
        <v>97</v>
      </c>
      <c r="B24" s="244">
        <v>5560.476068781717</v>
      </c>
      <c r="C24" s="244">
        <v>9094.050829597612</v>
      </c>
      <c r="D24" s="244">
        <v>12080.088441223437</v>
      </c>
      <c r="E24" s="244">
        <v>13435.698984175247</v>
      </c>
      <c r="F24" s="244">
        <v>15811.692938702445</v>
      </c>
      <c r="G24" s="244">
        <v>18281.580402183678</v>
      </c>
      <c r="H24" s="777">
        <v>18488.218415789932</v>
      </c>
      <c r="I24" s="846">
        <f t="shared" si="0"/>
        <v>17126.5104040439</v>
      </c>
      <c r="J24" s="396">
        <f t="shared" si="1"/>
        <v>21</v>
      </c>
      <c r="K24" s="778">
        <v>57505</v>
      </c>
      <c r="L24" s="398">
        <v>57766</v>
      </c>
      <c r="M24" s="825">
        <v>1063165</v>
      </c>
      <c r="N24" s="770">
        <v>989330</v>
      </c>
      <c r="O24" s="274">
        <v>37.51586148879921</v>
      </c>
      <c r="P24" s="400">
        <v>34.28193428380548</v>
      </c>
      <c r="Q24" s="244">
        <f t="shared" si="2"/>
        <v>3</v>
      </c>
      <c r="R24" s="274">
        <f t="shared" si="3"/>
        <v>-7.365274366204263</v>
      </c>
      <c r="S24" s="274">
        <f t="shared" si="4"/>
        <v>208.00439013122602</v>
      </c>
      <c r="T24" s="827">
        <f t="shared" si="5"/>
        <v>0.8823698193383102</v>
      </c>
      <c r="U24" s="357">
        <f t="shared" si="6"/>
        <v>0.6981716298021966</v>
      </c>
      <c r="V24" s="727" t="s">
        <v>97</v>
      </c>
      <c r="W24" s="271"/>
      <c r="Y24" s="271"/>
    </row>
    <row r="25" spans="1:25" s="301" customFormat="1" ht="9" customHeight="1">
      <c r="A25" s="727" t="s">
        <v>94</v>
      </c>
      <c r="B25" s="244">
        <v>9759.64551069734</v>
      </c>
      <c r="C25" s="244">
        <v>14118.31297024919</v>
      </c>
      <c r="D25" s="244">
        <v>15605.11505307402</v>
      </c>
      <c r="E25" s="244">
        <v>16813.741836876477</v>
      </c>
      <c r="F25" s="244">
        <v>18817.14565415006</v>
      </c>
      <c r="G25" s="244">
        <v>16955.164866200663</v>
      </c>
      <c r="H25" s="777">
        <v>17368.977921986316</v>
      </c>
      <c r="I25" s="846">
        <f t="shared" si="0"/>
        <v>17300.941540191117</v>
      </c>
      <c r="J25" s="396">
        <f t="shared" si="1"/>
        <v>22</v>
      </c>
      <c r="K25" s="778">
        <v>14177</v>
      </c>
      <c r="L25" s="398">
        <v>14232</v>
      </c>
      <c r="M25" s="825">
        <v>246240</v>
      </c>
      <c r="N25" s="770">
        <v>246227</v>
      </c>
      <c r="O25" s="274">
        <v>18.142714731893204</v>
      </c>
      <c r="P25" s="400">
        <v>18.141930673299804</v>
      </c>
      <c r="Q25" s="244">
        <f t="shared" si="2"/>
        <v>21</v>
      </c>
      <c r="R25" s="274">
        <f t="shared" si="3"/>
        <v>-0.3917120633164911</v>
      </c>
      <c r="S25" s="274">
        <f t="shared" si="4"/>
        <v>77.27018385276311</v>
      </c>
      <c r="T25" s="827">
        <f t="shared" si="5"/>
        <v>0.8289528805017283</v>
      </c>
      <c r="U25" s="357">
        <f t="shared" si="6"/>
        <v>0.7052824111428834</v>
      </c>
      <c r="V25" s="727" t="s">
        <v>94</v>
      </c>
      <c r="W25" s="271"/>
      <c r="Y25" s="271"/>
    </row>
    <row r="26" spans="1:25" s="301" customFormat="1" ht="9" customHeight="1">
      <c r="A26" s="727" t="s">
        <v>95</v>
      </c>
      <c r="B26" s="244">
        <v>5088.5259209495025</v>
      </c>
      <c r="C26" s="244">
        <v>7442.646060669347</v>
      </c>
      <c r="D26" s="244">
        <v>9791.995310847487</v>
      </c>
      <c r="E26" s="244">
        <v>12890.179607487009</v>
      </c>
      <c r="F26" s="244">
        <v>15563.046317693157</v>
      </c>
      <c r="G26" s="244">
        <v>17657.003678547666</v>
      </c>
      <c r="H26" s="777">
        <v>22842.483594650104</v>
      </c>
      <c r="I26" s="846">
        <f t="shared" si="0"/>
        <v>17467.75401202985</v>
      </c>
      <c r="J26" s="396">
        <f t="shared" si="1"/>
        <v>23</v>
      </c>
      <c r="K26" s="778">
        <v>79852</v>
      </c>
      <c r="L26" s="398">
        <v>80134</v>
      </c>
      <c r="M26" s="825">
        <v>1824018</v>
      </c>
      <c r="N26" s="770">
        <v>1399761</v>
      </c>
      <c r="O26" s="274">
        <v>20.6714693359798</v>
      </c>
      <c r="P26" s="400">
        <v>11.052260059866102</v>
      </c>
      <c r="Q26" s="244">
        <f t="shared" si="2"/>
        <v>43</v>
      </c>
      <c r="R26" s="274">
        <f t="shared" si="3"/>
        <v>-23.52953241861607</v>
      </c>
      <c r="S26" s="274">
        <f t="shared" si="4"/>
        <v>243.2772925478274</v>
      </c>
      <c r="T26" s="827">
        <f t="shared" si="5"/>
        <v>1.0901817400337412</v>
      </c>
      <c r="U26" s="357">
        <f t="shared" si="6"/>
        <v>0.7120826134367191</v>
      </c>
      <c r="V26" s="727" t="s">
        <v>95</v>
      </c>
      <c r="W26" s="271"/>
      <c r="Y26" s="271"/>
    </row>
    <row r="27" spans="1:25" s="301" customFormat="1" ht="9" customHeight="1">
      <c r="A27" s="727" t="s">
        <v>87</v>
      </c>
      <c r="B27" s="244">
        <v>8832.649226052125</v>
      </c>
      <c r="C27" s="244">
        <v>13185.232149824424</v>
      </c>
      <c r="D27" s="244">
        <v>20459.34741257377</v>
      </c>
      <c r="E27" s="244">
        <v>15732.018871283604</v>
      </c>
      <c r="F27" s="244">
        <v>20001.55721658658</v>
      </c>
      <c r="G27" s="244">
        <v>19203.0630871288</v>
      </c>
      <c r="H27" s="777">
        <v>18488.38867840428</v>
      </c>
      <c r="I27" s="846">
        <f t="shared" si="0"/>
        <v>18012.61773591612</v>
      </c>
      <c r="J27" s="396">
        <f t="shared" si="1"/>
        <v>24</v>
      </c>
      <c r="K27" s="778">
        <v>22435</v>
      </c>
      <c r="L27" s="398">
        <v>22508</v>
      </c>
      <c r="M27" s="825">
        <v>414787</v>
      </c>
      <c r="N27" s="770">
        <v>405428</v>
      </c>
      <c r="O27" s="274">
        <v>14.212296145838902</v>
      </c>
      <c r="P27" s="400">
        <v>13.269041510510915</v>
      </c>
      <c r="Q27" s="244">
        <f t="shared" si="2"/>
        <v>34</v>
      </c>
      <c r="R27" s="274">
        <f t="shared" si="3"/>
        <v>-2.573349959068606</v>
      </c>
      <c r="S27" s="274">
        <f t="shared" si="4"/>
        <v>103.93222095571782</v>
      </c>
      <c r="T27" s="827">
        <f t="shared" si="5"/>
        <v>0.8823779453020394</v>
      </c>
      <c r="U27" s="357">
        <f t="shared" si="6"/>
        <v>0.734294283248682</v>
      </c>
      <c r="V27" s="727" t="s">
        <v>87</v>
      </c>
      <c r="W27" s="271"/>
      <c r="Y27" s="271"/>
    </row>
    <row r="28" spans="1:25" s="301" customFormat="1" ht="9" customHeight="1">
      <c r="A28" s="727" t="s">
        <v>73</v>
      </c>
      <c r="B28" s="244">
        <v>8660.082510313789</v>
      </c>
      <c r="C28" s="244">
        <v>12052.67470443638</v>
      </c>
      <c r="D28" s="244">
        <v>13563.421483735081</v>
      </c>
      <c r="E28" s="244">
        <v>18915.343297524523</v>
      </c>
      <c r="F28" s="244">
        <v>18031.072463768116</v>
      </c>
      <c r="G28" s="244">
        <v>18831.41409488715</v>
      </c>
      <c r="H28" s="777">
        <v>18819.99308994587</v>
      </c>
      <c r="I28" s="846">
        <f t="shared" si="0"/>
        <v>18832.75703088981</v>
      </c>
      <c r="J28" s="396">
        <f t="shared" si="1"/>
        <v>25</v>
      </c>
      <c r="K28" s="778">
        <v>8683</v>
      </c>
      <c r="L28" s="398">
        <v>8676</v>
      </c>
      <c r="M28" s="825">
        <v>163414</v>
      </c>
      <c r="N28" s="770">
        <v>163393</v>
      </c>
      <c r="O28" s="274">
        <v>27.127158034528552</v>
      </c>
      <c r="P28" s="400">
        <v>29.309580912438808</v>
      </c>
      <c r="Q28" s="244">
        <f t="shared" si="2"/>
        <v>8</v>
      </c>
      <c r="R28" s="274">
        <f t="shared" si="3"/>
        <v>0.0678211776324118</v>
      </c>
      <c r="S28" s="274">
        <f t="shared" si="4"/>
        <v>117.4662540277278</v>
      </c>
      <c r="T28" s="827">
        <f t="shared" si="5"/>
        <v>0.8982041173064681</v>
      </c>
      <c r="U28" s="357">
        <f t="shared" si="6"/>
        <v>0.7677277133361915</v>
      </c>
      <c r="V28" s="727" t="s">
        <v>73</v>
      </c>
      <c r="W28" s="271"/>
      <c r="Y28" s="271"/>
    </row>
    <row r="29" spans="1:25" s="301" customFormat="1" ht="9" customHeight="1">
      <c r="A29" s="727" t="s">
        <v>70</v>
      </c>
      <c r="B29" s="244">
        <v>3579.633351604848</v>
      </c>
      <c r="C29" s="244">
        <v>3425.6573801071063</v>
      </c>
      <c r="D29" s="244">
        <v>8156.021130988113</v>
      </c>
      <c r="E29" s="244">
        <v>10174.441583328344</v>
      </c>
      <c r="F29" s="244">
        <v>18942.990598239416</v>
      </c>
      <c r="G29" s="244">
        <v>21319.178246286534</v>
      </c>
      <c r="H29" s="777">
        <v>28081.845416417018</v>
      </c>
      <c r="I29" s="846">
        <f t="shared" si="0"/>
        <v>18850.041921188167</v>
      </c>
      <c r="J29" s="396">
        <f t="shared" si="1"/>
        <v>26</v>
      </c>
      <c r="K29" s="778">
        <v>16690</v>
      </c>
      <c r="L29" s="398">
        <v>16698</v>
      </c>
      <c r="M29" s="825">
        <v>468686</v>
      </c>
      <c r="N29" s="770">
        <v>314758</v>
      </c>
      <c r="O29" s="274">
        <v>25.226477235478733</v>
      </c>
      <c r="P29" s="400">
        <v>16.388157507668005</v>
      </c>
      <c r="Q29" s="244">
        <f t="shared" si="2"/>
        <v>27</v>
      </c>
      <c r="R29" s="274">
        <f t="shared" si="3"/>
        <v>-32.874632554710296</v>
      </c>
      <c r="S29" s="274">
        <f t="shared" si="4"/>
        <v>426.59141508828486</v>
      </c>
      <c r="T29" s="827">
        <f t="shared" si="5"/>
        <v>1.3402358361153937</v>
      </c>
      <c r="U29" s="357">
        <f t="shared" si="6"/>
        <v>0.7684323414096201</v>
      </c>
      <c r="V29" s="727" t="s">
        <v>70</v>
      </c>
      <c r="W29" s="271"/>
      <c r="Y29" s="271"/>
    </row>
    <row r="30" spans="1:25" s="301" customFormat="1" ht="9" customHeight="1">
      <c r="A30" s="727" t="s">
        <v>65</v>
      </c>
      <c r="B30" s="244">
        <v>8161.6519174041305</v>
      </c>
      <c r="C30" s="244">
        <v>9127.20156555773</v>
      </c>
      <c r="D30" s="244">
        <v>11251.85474424053</v>
      </c>
      <c r="E30" s="244">
        <v>13656.699029126214</v>
      </c>
      <c r="F30" s="244">
        <v>12756.816804685923</v>
      </c>
      <c r="G30" s="244">
        <v>11678</v>
      </c>
      <c r="H30" s="777">
        <v>14359.951603145795</v>
      </c>
      <c r="I30" s="846">
        <f t="shared" si="0"/>
        <v>20086.106069772133</v>
      </c>
      <c r="J30" s="396">
        <f t="shared" si="1"/>
        <v>27</v>
      </c>
      <c r="K30" s="778">
        <v>4959</v>
      </c>
      <c r="L30" s="398">
        <v>4959</v>
      </c>
      <c r="M30" s="825">
        <v>71211</v>
      </c>
      <c r="N30" s="770">
        <v>99607</v>
      </c>
      <c r="O30" s="274">
        <v>15.1592109912848</v>
      </c>
      <c r="P30" s="400">
        <v>17.937414348562857</v>
      </c>
      <c r="Q30" s="244">
        <f t="shared" si="2"/>
        <v>23</v>
      </c>
      <c r="R30" s="274">
        <f t="shared" si="3"/>
        <v>39.87586187527209</v>
      </c>
      <c r="S30" s="274">
        <f t="shared" si="4"/>
        <v>146.1034392674842</v>
      </c>
      <c r="T30" s="827">
        <f t="shared" si="5"/>
        <v>0.6853439102035435</v>
      </c>
      <c r="U30" s="357">
        <f t="shared" si="6"/>
        <v>0.8188211772435191</v>
      </c>
      <c r="V30" s="727" t="s">
        <v>65</v>
      </c>
      <c r="W30" s="271"/>
      <c r="Y30" s="271"/>
    </row>
    <row r="31" spans="1:25" s="301" customFormat="1" ht="9" customHeight="1">
      <c r="A31" s="727" t="s">
        <v>96</v>
      </c>
      <c r="B31" s="244">
        <v>7423.352435530086</v>
      </c>
      <c r="C31" s="244">
        <v>9761.304798066967</v>
      </c>
      <c r="D31" s="244">
        <v>12430.939226519336</v>
      </c>
      <c r="E31" s="244">
        <v>15094.944301628106</v>
      </c>
      <c r="F31" s="244">
        <v>14620.31356509884</v>
      </c>
      <c r="G31" s="244">
        <v>17270.790729379685</v>
      </c>
      <c r="H31" s="777">
        <v>17630.30095759234</v>
      </c>
      <c r="I31" s="846">
        <f t="shared" si="0"/>
        <v>20491.339392900016</v>
      </c>
      <c r="J31" s="396">
        <f t="shared" si="1"/>
        <v>28</v>
      </c>
      <c r="K31" s="778">
        <v>5848</v>
      </c>
      <c r="L31" s="398">
        <v>5831</v>
      </c>
      <c r="M31" s="825">
        <v>103102</v>
      </c>
      <c r="N31" s="770">
        <v>119485</v>
      </c>
      <c r="O31" s="274">
        <v>10.633972562613906</v>
      </c>
      <c r="P31" s="400">
        <v>10.67124769244372</v>
      </c>
      <c r="Q31" s="244">
        <f t="shared" si="2"/>
        <v>45</v>
      </c>
      <c r="R31" s="274">
        <f t="shared" si="3"/>
        <v>16.227961406839146</v>
      </c>
      <c r="S31" s="274">
        <f t="shared" si="4"/>
        <v>176.0388863503659</v>
      </c>
      <c r="T31" s="827">
        <f t="shared" si="5"/>
        <v>0.8414247993492304</v>
      </c>
      <c r="U31" s="357">
        <f t="shared" si="6"/>
        <v>0.8353407368609618</v>
      </c>
      <c r="V31" s="727" t="s">
        <v>96</v>
      </c>
      <c r="W31" s="271"/>
      <c r="Y31" s="271"/>
    </row>
    <row r="32" spans="1:25" s="301" customFormat="1" ht="9" customHeight="1">
      <c r="A32" s="727" t="s">
        <v>99</v>
      </c>
      <c r="B32" s="244">
        <v>7628.178137651822</v>
      </c>
      <c r="C32" s="244">
        <v>9794.747187943649</v>
      </c>
      <c r="D32" s="244">
        <v>10456.89381933439</v>
      </c>
      <c r="E32" s="244">
        <v>14925.784563189143</v>
      </c>
      <c r="F32" s="244">
        <v>18564.6128833324</v>
      </c>
      <c r="G32" s="244">
        <v>20128.50414891231</v>
      </c>
      <c r="H32" s="777">
        <v>21706.02802949288</v>
      </c>
      <c r="I32" s="846">
        <f t="shared" si="0"/>
        <v>21606.772439311542</v>
      </c>
      <c r="J32" s="396">
        <f t="shared" si="1"/>
        <v>29</v>
      </c>
      <c r="K32" s="778">
        <v>17767</v>
      </c>
      <c r="L32" s="398">
        <v>17837</v>
      </c>
      <c r="M32" s="825">
        <v>385651</v>
      </c>
      <c r="N32" s="770">
        <v>385400</v>
      </c>
      <c r="O32" s="274">
        <v>19.04558483350157</v>
      </c>
      <c r="P32" s="400">
        <v>16.06921352999427</v>
      </c>
      <c r="Q32" s="244">
        <f t="shared" si="2"/>
        <v>29</v>
      </c>
      <c r="R32" s="274">
        <f t="shared" si="3"/>
        <v>-0.45727200778731447</v>
      </c>
      <c r="S32" s="274">
        <f t="shared" si="4"/>
        <v>183.24944763236405</v>
      </c>
      <c r="T32" s="827">
        <f t="shared" si="5"/>
        <v>1.0359431936707573</v>
      </c>
      <c r="U32" s="357">
        <f t="shared" si="6"/>
        <v>0.8808119793718987</v>
      </c>
      <c r="V32" s="727" t="s">
        <v>99</v>
      </c>
      <c r="W32" s="271"/>
      <c r="Y32" s="271"/>
    </row>
    <row r="33" spans="1:25" s="301" customFormat="1" ht="9" customHeight="1">
      <c r="A33" s="727" t="s">
        <v>60</v>
      </c>
      <c r="B33" s="244">
        <v>5222.92027729636</v>
      </c>
      <c r="C33" s="244">
        <v>7929.835519467</v>
      </c>
      <c r="D33" s="244">
        <v>12106.99173886762</v>
      </c>
      <c r="E33" s="244">
        <v>18481.946624803768</v>
      </c>
      <c r="F33" s="244">
        <v>20350.307455803228</v>
      </c>
      <c r="G33" s="244">
        <v>22192.82853328247</v>
      </c>
      <c r="H33" s="777">
        <v>25107.466063348416</v>
      </c>
      <c r="I33" s="846">
        <f t="shared" si="0"/>
        <v>22741.25350795136</v>
      </c>
      <c r="J33" s="396">
        <f t="shared" si="1"/>
        <v>30</v>
      </c>
      <c r="K33" s="778">
        <v>5304</v>
      </c>
      <c r="L33" s="398">
        <v>5345</v>
      </c>
      <c r="M33" s="825">
        <v>133170</v>
      </c>
      <c r="N33" s="770">
        <v>121552</v>
      </c>
      <c r="O33" s="274">
        <v>16.572213635583033</v>
      </c>
      <c r="P33" s="400">
        <v>17.97088336046293</v>
      </c>
      <c r="Q33" s="244">
        <f t="shared" si="2"/>
        <v>22</v>
      </c>
      <c r="R33" s="274">
        <f t="shared" si="3"/>
        <v>-9.424338359860325</v>
      </c>
      <c r="S33" s="274">
        <f t="shared" si="4"/>
        <v>335.4126101982807</v>
      </c>
      <c r="T33" s="827">
        <f t="shared" si="5"/>
        <v>1.1982804289805842</v>
      </c>
      <c r="U33" s="357">
        <f t="shared" si="6"/>
        <v>0.9270597250005106</v>
      </c>
      <c r="V33" s="727" t="s">
        <v>60</v>
      </c>
      <c r="W33" s="271"/>
      <c r="Y33" s="271"/>
    </row>
    <row r="34" spans="1:25" s="301" customFormat="1" ht="9" customHeight="1">
      <c r="A34" s="727" t="s">
        <v>98</v>
      </c>
      <c r="B34" s="244">
        <v>11998.9235737352</v>
      </c>
      <c r="C34" s="244">
        <v>14091.619318181818</v>
      </c>
      <c r="D34" s="244">
        <v>13588.794926004228</v>
      </c>
      <c r="E34" s="244">
        <v>16058.761435608727</v>
      </c>
      <c r="F34" s="244">
        <v>18573.286467486818</v>
      </c>
      <c r="G34" s="244">
        <v>18981.01265822785</v>
      </c>
      <c r="H34" s="777">
        <v>24339.43017938797</v>
      </c>
      <c r="I34" s="846">
        <f t="shared" si="0"/>
        <v>25703.83397819205</v>
      </c>
      <c r="J34" s="396">
        <f t="shared" si="1"/>
        <v>31</v>
      </c>
      <c r="K34" s="778">
        <v>2843</v>
      </c>
      <c r="L34" s="398">
        <v>2843</v>
      </c>
      <c r="M34" s="825">
        <v>69197</v>
      </c>
      <c r="N34" s="770">
        <v>73076</v>
      </c>
      <c r="O34" s="274">
        <v>24.355964478171956</v>
      </c>
      <c r="P34" s="400">
        <v>24.099834444730263</v>
      </c>
      <c r="Q34" s="244">
        <f t="shared" si="2"/>
        <v>14</v>
      </c>
      <c r="R34" s="274">
        <f t="shared" si="3"/>
        <v>5.605734352645345</v>
      </c>
      <c r="S34" s="274">
        <f t="shared" si="4"/>
        <v>114.2178322933562</v>
      </c>
      <c r="T34" s="827">
        <f t="shared" si="5"/>
        <v>1.1616251023863933</v>
      </c>
      <c r="U34" s="357">
        <f t="shared" si="6"/>
        <v>1.0478309496417963</v>
      </c>
      <c r="V34" s="727" t="s">
        <v>98</v>
      </c>
      <c r="W34" s="271"/>
      <c r="Y34" s="271"/>
    </row>
    <row r="35" spans="1:25" s="301" customFormat="1" ht="9" customHeight="1">
      <c r="A35" s="727" t="s">
        <v>58</v>
      </c>
      <c r="B35" s="244">
        <v>10800.989140952586</v>
      </c>
      <c r="C35" s="244">
        <v>11437.459978655283</v>
      </c>
      <c r="D35" s="244">
        <v>18509.405405405407</v>
      </c>
      <c r="E35" s="244">
        <v>24055.279805352795</v>
      </c>
      <c r="F35" s="244">
        <v>29117.4081237911</v>
      </c>
      <c r="G35" s="244">
        <v>32419.220728995457</v>
      </c>
      <c r="H35" s="777">
        <v>33084.878331402084</v>
      </c>
      <c r="I35" s="846">
        <f t="shared" si="0"/>
        <v>26347.313371616077</v>
      </c>
      <c r="J35" s="396">
        <f t="shared" si="1"/>
        <v>32</v>
      </c>
      <c r="K35" s="778">
        <v>10356</v>
      </c>
      <c r="L35" s="398">
        <v>9752</v>
      </c>
      <c r="M35" s="825">
        <v>342627</v>
      </c>
      <c r="N35" s="770">
        <v>256939</v>
      </c>
      <c r="O35" s="274">
        <v>27.64759756791324</v>
      </c>
      <c r="P35" s="400">
        <v>19.15662506877892</v>
      </c>
      <c r="Q35" s="244">
        <f t="shared" si="2"/>
        <v>19</v>
      </c>
      <c r="R35" s="274">
        <f t="shared" si="3"/>
        <v>-20.364484621335706</v>
      </c>
      <c r="S35" s="274">
        <f t="shared" si="4"/>
        <v>143.93426405474926</v>
      </c>
      <c r="T35" s="827">
        <f t="shared" si="5"/>
        <v>1.5790108846386604</v>
      </c>
      <c r="U35" s="357">
        <f t="shared" si="6"/>
        <v>1.0740627415393975</v>
      </c>
      <c r="V35" s="727" t="s">
        <v>58</v>
      </c>
      <c r="W35" s="271"/>
      <c r="Y35" s="271"/>
    </row>
    <row r="36" spans="1:25" s="301" customFormat="1" ht="9" customHeight="1">
      <c r="A36" s="727" t="s">
        <v>75</v>
      </c>
      <c r="B36" s="244">
        <v>7541.620174068289</v>
      </c>
      <c r="C36" s="244">
        <v>9460.341215205028</v>
      </c>
      <c r="D36" s="244">
        <v>11307.576668671078</v>
      </c>
      <c r="E36" s="244">
        <v>24424.80490946284</v>
      </c>
      <c r="F36" s="244">
        <v>26880.90708469675</v>
      </c>
      <c r="G36" s="244">
        <v>26083.902291002883</v>
      </c>
      <c r="H36" s="777">
        <v>29241.655339072648</v>
      </c>
      <c r="I36" s="846">
        <f aca="true" t="shared" si="7" ref="I36:I53">N36*1000/L36</f>
        <v>29263.076327005037</v>
      </c>
      <c r="J36" s="396">
        <f aca="true" t="shared" si="8" ref="J36:J53">RANK(I36,I$4:I$53,1)</f>
        <v>33</v>
      </c>
      <c r="K36" s="778">
        <v>13242</v>
      </c>
      <c r="L36" s="398">
        <v>12905</v>
      </c>
      <c r="M36" s="825">
        <v>387218</v>
      </c>
      <c r="N36" s="770">
        <v>377640</v>
      </c>
      <c r="O36" s="274">
        <v>25.565103143661673</v>
      </c>
      <c r="P36" s="400">
        <v>25.046293594239962</v>
      </c>
      <c r="Q36" s="244">
        <f aca="true" t="shared" si="9" ref="Q36:Q53">RANK(P36,P$4:P$53,0)</f>
        <v>11</v>
      </c>
      <c r="R36" s="274">
        <f aca="true" t="shared" si="10" ref="R36:R53">(I36-H36)*100/H36</f>
        <v>0.07325504553009059</v>
      </c>
      <c r="S36" s="274">
        <f aca="true" t="shared" si="11" ref="S36:S53">(I36-$B36)*100/$B36</f>
        <v>288.0210836873693</v>
      </c>
      <c r="T36" s="827">
        <f aca="true" t="shared" si="12" ref="T36:T53">H36/H$55</f>
        <v>1.3955889939429973</v>
      </c>
      <c r="U36" s="357">
        <f aca="true" t="shared" si="13" ref="U36:U53">I36/I$55</f>
        <v>1.1929254244009402</v>
      </c>
      <c r="V36" s="727" t="s">
        <v>75</v>
      </c>
      <c r="W36" s="271"/>
      <c r="Y36" s="271"/>
    </row>
    <row r="37" spans="1:25" s="301" customFormat="1" ht="9" customHeight="1">
      <c r="A37" s="727" t="s">
        <v>74</v>
      </c>
      <c r="B37" s="244">
        <v>14002.523659305993</v>
      </c>
      <c r="C37" s="244">
        <v>14151.220023039063</v>
      </c>
      <c r="D37" s="244">
        <v>20854.387056627256</v>
      </c>
      <c r="E37" s="244">
        <v>23532.68814990219</v>
      </c>
      <c r="F37" s="244">
        <v>25139.592087731886</v>
      </c>
      <c r="G37" s="244">
        <v>27480.534155110425</v>
      </c>
      <c r="H37" s="777">
        <v>27921.717690569138</v>
      </c>
      <c r="I37" s="846">
        <f t="shared" si="7"/>
        <v>29285.346514262175</v>
      </c>
      <c r="J37" s="396">
        <f t="shared" si="8"/>
        <v>34</v>
      </c>
      <c r="K37" s="778">
        <v>9734</v>
      </c>
      <c r="L37" s="398">
        <v>9711</v>
      </c>
      <c r="M37" s="825">
        <v>271790</v>
      </c>
      <c r="N37" s="770">
        <v>284390</v>
      </c>
      <c r="O37" s="274">
        <v>12.545304154042434</v>
      </c>
      <c r="P37" s="400">
        <v>13.350608990383375</v>
      </c>
      <c r="Q37" s="244">
        <f t="shared" si="9"/>
        <v>33</v>
      </c>
      <c r="R37" s="274">
        <f t="shared" si="10"/>
        <v>4.883756933598746</v>
      </c>
      <c r="S37" s="274">
        <f t="shared" si="11"/>
        <v>109.14334606247434</v>
      </c>
      <c r="T37" s="827">
        <f t="shared" si="12"/>
        <v>1.3325935706818148</v>
      </c>
      <c r="U37" s="357">
        <f t="shared" si="13"/>
        <v>1.1938332808507657</v>
      </c>
      <c r="V37" s="727" t="s">
        <v>74</v>
      </c>
      <c r="W37" s="271"/>
      <c r="Y37" s="271"/>
    </row>
    <row r="38" spans="1:25" s="301" customFormat="1" ht="9" customHeight="1">
      <c r="A38" s="727" t="s">
        <v>53</v>
      </c>
      <c r="B38" s="244">
        <v>8816.033607561702</v>
      </c>
      <c r="C38" s="244">
        <v>20700.161203653948</v>
      </c>
      <c r="D38" s="244">
        <v>20853.538774128006</v>
      </c>
      <c r="E38" s="244">
        <v>19467.17255031343</v>
      </c>
      <c r="F38" s="244">
        <v>23154.555399281136</v>
      </c>
      <c r="G38" s="244">
        <v>25511.526479750777</v>
      </c>
      <c r="H38" s="777">
        <v>31282.007458048476</v>
      </c>
      <c r="I38" s="846">
        <f t="shared" si="7"/>
        <v>30619.04761904762</v>
      </c>
      <c r="J38" s="396">
        <f t="shared" si="8"/>
        <v>35</v>
      </c>
      <c r="K38" s="778">
        <v>6436</v>
      </c>
      <c r="L38" s="398">
        <v>7476</v>
      </c>
      <c r="M38" s="825">
        <v>201331</v>
      </c>
      <c r="N38" s="770">
        <v>228908</v>
      </c>
      <c r="O38" s="274">
        <v>30.903302752011935</v>
      </c>
      <c r="P38" s="400">
        <v>32.264420874590364</v>
      </c>
      <c r="Q38" s="244">
        <f t="shared" si="9"/>
        <v>5</v>
      </c>
      <c r="R38" s="274">
        <f t="shared" si="10"/>
        <v>-2.1193008149810613</v>
      </c>
      <c r="S38" s="274">
        <f t="shared" si="11"/>
        <v>247.3109221451357</v>
      </c>
      <c r="T38" s="827">
        <f t="shared" si="12"/>
        <v>1.4929669613662753</v>
      </c>
      <c r="U38" s="357">
        <f t="shared" si="13"/>
        <v>1.24820234098208</v>
      </c>
      <c r="V38" s="727" t="s">
        <v>53</v>
      </c>
      <c r="W38" s="271"/>
      <c r="Y38" s="271"/>
    </row>
    <row r="39" spans="1:25" s="301" customFormat="1" ht="9" customHeight="1">
      <c r="A39" s="727" t="s">
        <v>66</v>
      </c>
      <c r="B39" s="244">
        <v>12741.155091146573</v>
      </c>
      <c r="C39" s="244">
        <v>16221.033252790243</v>
      </c>
      <c r="D39" s="244">
        <v>19623.385689354276</v>
      </c>
      <c r="E39" s="244">
        <v>23871.124147013048</v>
      </c>
      <c r="F39" s="244">
        <v>28291.827852998067</v>
      </c>
      <c r="G39" s="244">
        <v>29497.124871375825</v>
      </c>
      <c r="H39" s="777">
        <v>30513.13633881439</v>
      </c>
      <c r="I39" s="846">
        <f t="shared" si="7"/>
        <v>35231.73277661795</v>
      </c>
      <c r="J39" s="396">
        <f t="shared" si="8"/>
        <v>36</v>
      </c>
      <c r="K39" s="778">
        <v>16481</v>
      </c>
      <c r="L39" s="398">
        <v>16765</v>
      </c>
      <c r="M39" s="825">
        <v>502887</v>
      </c>
      <c r="N39" s="770">
        <v>590660</v>
      </c>
      <c r="O39" s="274">
        <v>12.332813587487253</v>
      </c>
      <c r="P39" s="400">
        <v>13.039519904772165</v>
      </c>
      <c r="Q39" s="244">
        <f t="shared" si="9"/>
        <v>36</v>
      </c>
      <c r="R39" s="274">
        <f t="shared" si="10"/>
        <v>15.464147590102844</v>
      </c>
      <c r="S39" s="274">
        <f t="shared" si="11"/>
        <v>176.51914229581408</v>
      </c>
      <c r="T39" s="827">
        <f t="shared" si="12"/>
        <v>1.4562717722833938</v>
      </c>
      <c r="U39" s="357">
        <f t="shared" si="13"/>
        <v>1.4362409920703292</v>
      </c>
      <c r="V39" s="727" t="s">
        <v>66</v>
      </c>
      <c r="W39" s="271"/>
      <c r="Y39" s="271"/>
    </row>
    <row r="40" spans="1:25" s="301" customFormat="1" ht="9" customHeight="1">
      <c r="A40" s="727" t="s">
        <v>63</v>
      </c>
      <c r="B40" s="244">
        <v>13179.414542020775</v>
      </c>
      <c r="C40" s="244">
        <v>16147.38805970149</v>
      </c>
      <c r="D40" s="244">
        <v>14533.277870216307</v>
      </c>
      <c r="E40" s="244">
        <v>22419.19191919192</v>
      </c>
      <c r="F40" s="244">
        <v>28877.53036437247</v>
      </c>
      <c r="G40" s="244">
        <v>32291.28205128205</v>
      </c>
      <c r="H40" s="777">
        <v>32362.05128205128</v>
      </c>
      <c r="I40" s="846">
        <f t="shared" si="7"/>
        <v>36854.85485485486</v>
      </c>
      <c r="J40" s="396">
        <f t="shared" si="8"/>
        <v>37</v>
      </c>
      <c r="K40" s="778">
        <v>975</v>
      </c>
      <c r="L40" s="398">
        <v>999</v>
      </c>
      <c r="M40" s="825">
        <v>31553</v>
      </c>
      <c r="N40" s="770">
        <v>36818</v>
      </c>
      <c r="O40" s="274">
        <v>10.650765735811863</v>
      </c>
      <c r="P40" s="400">
        <v>10.997013142174433</v>
      </c>
      <c r="Q40" s="244">
        <f t="shared" si="9"/>
        <v>44</v>
      </c>
      <c r="R40" s="274">
        <f t="shared" si="10"/>
        <v>13.882938178567763</v>
      </c>
      <c r="S40" s="274">
        <f t="shared" si="11"/>
        <v>179.63954496877045</v>
      </c>
      <c r="T40" s="827">
        <f t="shared" si="12"/>
        <v>1.5445131975925253</v>
      </c>
      <c r="U40" s="357">
        <f t="shared" si="13"/>
        <v>1.5024084575957648</v>
      </c>
      <c r="V40" s="727" t="s">
        <v>63</v>
      </c>
      <c r="W40" s="271"/>
      <c r="Y40" s="271"/>
    </row>
    <row r="41" spans="1:25" s="301" customFormat="1" ht="9" customHeight="1">
      <c r="A41" s="727" t="s">
        <v>90</v>
      </c>
      <c r="B41" s="244">
        <v>12190.75</v>
      </c>
      <c r="C41" s="244">
        <v>14895.51603655259</v>
      </c>
      <c r="D41" s="244">
        <v>17850.053132560086</v>
      </c>
      <c r="E41" s="244">
        <v>25970.118377198025</v>
      </c>
      <c r="F41" s="244">
        <v>19032.202919977823</v>
      </c>
      <c r="G41" s="244">
        <v>28059.7232169674</v>
      </c>
      <c r="H41" s="777">
        <v>30720.401507967712</v>
      </c>
      <c r="I41" s="846">
        <f t="shared" si="7"/>
        <v>36898.6497329268</v>
      </c>
      <c r="J41" s="396">
        <f t="shared" si="8"/>
        <v>38</v>
      </c>
      <c r="K41" s="778">
        <v>43237</v>
      </c>
      <c r="L41" s="398">
        <v>43621</v>
      </c>
      <c r="M41" s="825">
        <v>1328258</v>
      </c>
      <c r="N41" s="770">
        <v>1609556</v>
      </c>
      <c r="O41" s="274">
        <v>25.021093318650113</v>
      </c>
      <c r="P41" s="400">
        <v>27.954134237004602</v>
      </c>
      <c r="Q41" s="244">
        <f t="shared" si="9"/>
        <v>9</v>
      </c>
      <c r="R41" s="274">
        <f t="shared" si="10"/>
        <v>20.111222255206158</v>
      </c>
      <c r="S41" s="274">
        <f t="shared" si="11"/>
        <v>202.677437671405</v>
      </c>
      <c r="T41" s="827">
        <f t="shared" si="12"/>
        <v>1.4661637221591453</v>
      </c>
      <c r="U41" s="357">
        <f t="shared" si="13"/>
        <v>1.5041937799223293</v>
      </c>
      <c r="V41" s="727" t="s">
        <v>90</v>
      </c>
      <c r="W41" s="271"/>
      <c r="Y41" s="271"/>
    </row>
    <row r="42" spans="1:25" s="301" customFormat="1" ht="9" customHeight="1">
      <c r="A42" s="727" t="s">
        <v>57</v>
      </c>
      <c r="B42" s="244">
        <v>21021.468182067754</v>
      </c>
      <c r="C42" s="244">
        <v>28072.728260279182</v>
      </c>
      <c r="D42" s="244">
        <v>30901.92318229138</v>
      </c>
      <c r="E42" s="244">
        <v>43034.71992956972</v>
      </c>
      <c r="F42" s="244">
        <v>37434.24589894113</v>
      </c>
      <c r="G42" s="244">
        <v>43447.88809654416</v>
      </c>
      <c r="H42" s="777">
        <v>43894.74549339762</v>
      </c>
      <c r="I42" s="846">
        <f t="shared" si="7"/>
        <v>37207.78795811519</v>
      </c>
      <c r="J42" s="396">
        <f t="shared" si="8"/>
        <v>39</v>
      </c>
      <c r="K42" s="778">
        <v>18251</v>
      </c>
      <c r="L42" s="398">
        <v>18336</v>
      </c>
      <c r="M42" s="825">
        <v>801123</v>
      </c>
      <c r="N42" s="770">
        <v>682242</v>
      </c>
      <c r="O42" s="274">
        <v>9.805655072637611</v>
      </c>
      <c r="P42" s="400">
        <v>8.168033229469293</v>
      </c>
      <c r="Q42" s="244">
        <f t="shared" si="9"/>
        <v>48</v>
      </c>
      <c r="R42" s="274">
        <f t="shared" si="10"/>
        <v>-15.234072917197443</v>
      </c>
      <c r="S42" s="274">
        <f t="shared" si="11"/>
        <v>76.99899757646368</v>
      </c>
      <c r="T42" s="827">
        <f t="shared" si="12"/>
        <v>2.0949232521956613</v>
      </c>
      <c r="U42" s="357">
        <f t="shared" si="13"/>
        <v>1.5167959699436526</v>
      </c>
      <c r="V42" s="727" t="s">
        <v>57</v>
      </c>
      <c r="W42" s="271"/>
      <c r="Y42" s="271"/>
    </row>
    <row r="43" spans="1:25" s="301" customFormat="1" ht="9" customHeight="1">
      <c r="A43" s="727" t="s">
        <v>59</v>
      </c>
      <c r="B43" s="244">
        <v>16358.316221765914</v>
      </c>
      <c r="C43" s="244">
        <v>21568.123393316197</v>
      </c>
      <c r="D43" s="244">
        <v>17061.855670103094</v>
      </c>
      <c r="E43" s="244">
        <v>21794.132524026303</v>
      </c>
      <c r="F43" s="244">
        <v>29940.16662458975</v>
      </c>
      <c r="G43" s="244">
        <v>37668.43434343435</v>
      </c>
      <c r="H43" s="777">
        <v>41496.084869916645</v>
      </c>
      <c r="I43" s="846">
        <f t="shared" si="7"/>
        <v>39957.235206364996</v>
      </c>
      <c r="J43" s="396">
        <f t="shared" si="8"/>
        <v>40</v>
      </c>
      <c r="K43" s="778">
        <v>3959</v>
      </c>
      <c r="L43" s="398">
        <v>4022</v>
      </c>
      <c r="M43" s="825">
        <v>164283</v>
      </c>
      <c r="N43" s="770">
        <v>160708</v>
      </c>
      <c r="O43" s="274">
        <v>13.812722808905631</v>
      </c>
      <c r="P43" s="400">
        <v>13.085457544811593</v>
      </c>
      <c r="Q43" s="244">
        <f t="shared" si="9"/>
        <v>35</v>
      </c>
      <c r="R43" s="274">
        <f t="shared" si="10"/>
        <v>-3.708421332700876</v>
      </c>
      <c r="S43" s="274">
        <f t="shared" si="11"/>
        <v>144.26251861544912</v>
      </c>
      <c r="T43" s="827">
        <f t="shared" si="12"/>
        <v>1.9804446316279156</v>
      </c>
      <c r="U43" s="357">
        <f t="shared" si="13"/>
        <v>1.628878701397953</v>
      </c>
      <c r="V43" s="727" t="s">
        <v>59</v>
      </c>
      <c r="W43" s="271"/>
      <c r="Y43" s="271"/>
    </row>
    <row r="44" spans="1:25" s="301" customFormat="1" ht="9" customHeight="1">
      <c r="A44" s="727" t="s">
        <v>76</v>
      </c>
      <c r="B44" s="244">
        <v>4938.174954358387</v>
      </c>
      <c r="C44" s="244">
        <v>6233.319954305474</v>
      </c>
      <c r="D44" s="244">
        <v>7756.286685202347</v>
      </c>
      <c r="E44" s="244">
        <v>11506.34083125058</v>
      </c>
      <c r="F44" s="244">
        <v>12606.849188506667</v>
      </c>
      <c r="G44" s="244">
        <v>14333.261458846722</v>
      </c>
      <c r="H44" s="777">
        <v>13769.543659630059</v>
      </c>
      <c r="I44" s="846">
        <f t="shared" si="7"/>
        <v>52620.51358171293</v>
      </c>
      <c r="J44" s="396">
        <f t="shared" si="8"/>
        <v>41</v>
      </c>
      <c r="K44" s="778">
        <v>33681</v>
      </c>
      <c r="L44" s="398">
        <v>33685</v>
      </c>
      <c r="M44" s="825">
        <v>463772</v>
      </c>
      <c r="N44" s="770">
        <v>1772522</v>
      </c>
      <c r="O44" s="274">
        <v>22.44850641621695</v>
      </c>
      <c r="P44" s="400">
        <v>49.76965849031757</v>
      </c>
      <c r="Q44" s="244">
        <f t="shared" si="9"/>
        <v>1</v>
      </c>
      <c r="R44" s="274">
        <f t="shared" si="10"/>
        <v>282.15147053847</v>
      </c>
      <c r="S44" s="274">
        <f t="shared" si="11"/>
        <v>965.5862554094109</v>
      </c>
      <c r="T44" s="827">
        <f t="shared" si="12"/>
        <v>0.6571660653328361</v>
      </c>
      <c r="U44" s="357">
        <f t="shared" si="13"/>
        <v>2.1451042192283696</v>
      </c>
      <c r="V44" s="727" t="s">
        <v>76</v>
      </c>
      <c r="W44" s="271"/>
      <c r="Y44" s="271"/>
    </row>
    <row r="45" spans="1:25" s="301" customFormat="1" ht="9" customHeight="1">
      <c r="A45" s="727" t="s">
        <v>82</v>
      </c>
      <c r="B45" s="244">
        <v>14050.022737608004</v>
      </c>
      <c r="C45" s="244">
        <v>20627.591312931883</v>
      </c>
      <c r="D45" s="244">
        <v>19946.268656716416</v>
      </c>
      <c r="E45" s="244">
        <v>14382.756042860703</v>
      </c>
      <c r="F45" s="244">
        <v>33123.723869713176</v>
      </c>
      <c r="G45" s="244">
        <v>34033.71628371628</v>
      </c>
      <c r="H45" s="777">
        <v>20702.817252555473</v>
      </c>
      <c r="I45" s="846">
        <f t="shared" si="7"/>
        <v>54523.79771938523</v>
      </c>
      <c r="J45" s="396">
        <f t="shared" si="8"/>
        <v>42</v>
      </c>
      <c r="K45" s="778">
        <v>4011</v>
      </c>
      <c r="L45" s="398">
        <v>4034</v>
      </c>
      <c r="M45" s="825">
        <v>83039</v>
      </c>
      <c r="N45" s="770">
        <v>219949</v>
      </c>
      <c r="O45" s="274">
        <v>16.9252154913243</v>
      </c>
      <c r="P45" s="400">
        <v>33.325303103305124</v>
      </c>
      <c r="Q45" s="244">
        <f t="shared" si="9"/>
        <v>4</v>
      </c>
      <c r="R45" s="274">
        <f t="shared" si="10"/>
        <v>163.36414534430105</v>
      </c>
      <c r="S45" s="274">
        <f t="shared" si="11"/>
        <v>288.0691066316938</v>
      </c>
      <c r="T45" s="827">
        <f t="shared" si="12"/>
        <v>0.9880638960501441</v>
      </c>
      <c r="U45" s="357">
        <f t="shared" si="13"/>
        <v>2.222692645418306</v>
      </c>
      <c r="V45" s="727" t="s">
        <v>82</v>
      </c>
      <c r="W45" s="271"/>
      <c r="Y45" s="271"/>
    </row>
    <row r="46" spans="1:25" s="301" customFormat="1" ht="9" customHeight="1">
      <c r="A46" s="727" t="s">
        <v>67</v>
      </c>
      <c r="B46" s="244">
        <v>11136.547954866008</v>
      </c>
      <c r="C46" s="244">
        <v>20855.367530407195</v>
      </c>
      <c r="D46" s="244">
        <v>18431.88047033861</v>
      </c>
      <c r="E46" s="244">
        <v>23637.36067766384</v>
      </c>
      <c r="F46" s="244">
        <v>27210.352225996783</v>
      </c>
      <c r="G46" s="244">
        <v>37884.19923097559</v>
      </c>
      <c r="H46" s="777">
        <v>37431.816149512655</v>
      </c>
      <c r="I46" s="846">
        <f t="shared" si="7"/>
        <v>59747.13979263497</v>
      </c>
      <c r="J46" s="396">
        <f t="shared" si="8"/>
        <v>43</v>
      </c>
      <c r="K46" s="778">
        <v>11183</v>
      </c>
      <c r="L46" s="398">
        <v>11188</v>
      </c>
      <c r="M46" s="825">
        <v>418600</v>
      </c>
      <c r="N46" s="770">
        <v>668451</v>
      </c>
      <c r="O46" s="274">
        <v>24.183768912706764</v>
      </c>
      <c r="P46" s="400">
        <v>22.128431109988515</v>
      </c>
      <c r="Q46" s="244">
        <f t="shared" si="9"/>
        <v>16</v>
      </c>
      <c r="R46" s="274">
        <f t="shared" si="10"/>
        <v>59.615925537753654</v>
      </c>
      <c r="S46" s="274">
        <f t="shared" si="11"/>
        <v>436.49604917768994</v>
      </c>
      <c r="T46" s="827">
        <f t="shared" si="12"/>
        <v>1.7864730992761333</v>
      </c>
      <c r="U46" s="357">
        <f t="shared" si="13"/>
        <v>2.435625062020469</v>
      </c>
      <c r="V46" s="727" t="s">
        <v>67</v>
      </c>
      <c r="W46" s="271"/>
      <c r="Y46" s="271"/>
    </row>
    <row r="47" spans="1:25" s="301" customFormat="1" ht="9" customHeight="1">
      <c r="A47" s="727" t="s">
        <v>89</v>
      </c>
      <c r="B47" s="244">
        <v>5057.203389830509</v>
      </c>
      <c r="C47" s="244">
        <v>10274.515062125682</v>
      </c>
      <c r="D47" s="244">
        <v>11159.96401259559</v>
      </c>
      <c r="E47" s="244">
        <v>15722.491909385113</v>
      </c>
      <c r="F47" s="244">
        <v>13325.16393442623</v>
      </c>
      <c r="G47" s="244">
        <v>9047.658516369664</v>
      </c>
      <c r="H47" s="777">
        <v>19487.69167012018</v>
      </c>
      <c r="I47" s="846">
        <f t="shared" si="7"/>
        <v>60110.98860712973</v>
      </c>
      <c r="J47" s="396">
        <f t="shared" si="8"/>
        <v>44</v>
      </c>
      <c r="K47" s="778">
        <v>12065</v>
      </c>
      <c r="L47" s="748">
        <v>8163</v>
      </c>
      <c r="M47" s="825">
        <v>235119</v>
      </c>
      <c r="N47" s="770">
        <v>490686</v>
      </c>
      <c r="O47" s="274">
        <v>22.643782660366856</v>
      </c>
      <c r="P47" s="400">
        <v>30.612962997623015</v>
      </c>
      <c r="Q47" s="244">
        <f t="shared" si="9"/>
        <v>7</v>
      </c>
      <c r="R47" s="274">
        <f t="shared" si="10"/>
        <v>208.4561764659684</v>
      </c>
      <c r="S47" s="274">
        <f t="shared" si="11"/>
        <v>1088.621140450994</v>
      </c>
      <c r="T47" s="827">
        <f t="shared" si="12"/>
        <v>0.9300707397311405</v>
      </c>
      <c r="U47" s="357">
        <f t="shared" si="13"/>
        <v>2.4504575593491382</v>
      </c>
      <c r="V47" s="727" t="s">
        <v>89</v>
      </c>
      <c r="W47" s="271"/>
      <c r="Y47" s="271"/>
    </row>
    <row r="48" spans="1:25" s="301" customFormat="1" ht="9" customHeight="1">
      <c r="A48" s="727" t="s">
        <v>61</v>
      </c>
      <c r="B48" s="244">
        <v>11121.879334257976</v>
      </c>
      <c r="C48" s="244">
        <v>15547.613012251797</v>
      </c>
      <c r="D48" s="244">
        <v>35707.32321114001</v>
      </c>
      <c r="E48" s="244">
        <v>53410.71129707113</v>
      </c>
      <c r="F48" s="244">
        <v>66167.6765999834</v>
      </c>
      <c r="G48" s="244">
        <v>90410.21594684385</v>
      </c>
      <c r="H48" s="777">
        <v>90290.66202667993</v>
      </c>
      <c r="I48" s="846">
        <f t="shared" si="7"/>
        <v>72200.54717293981</v>
      </c>
      <c r="J48" s="396">
        <f t="shared" si="8"/>
        <v>45</v>
      </c>
      <c r="K48" s="778">
        <v>12069</v>
      </c>
      <c r="L48" s="398">
        <v>12062</v>
      </c>
      <c r="M48" s="825">
        <v>1089718</v>
      </c>
      <c r="N48" s="770">
        <v>870883</v>
      </c>
      <c r="O48" s="274">
        <v>15.22845377778759</v>
      </c>
      <c r="P48" s="400">
        <v>11.652839493420078</v>
      </c>
      <c r="Q48" s="244">
        <f t="shared" si="9"/>
        <v>39</v>
      </c>
      <c r="R48" s="274">
        <f t="shared" si="10"/>
        <v>-20.03542165677629</v>
      </c>
      <c r="S48" s="274">
        <f t="shared" si="11"/>
        <v>549.1757822847919</v>
      </c>
      <c r="T48" s="827">
        <f t="shared" si="12"/>
        <v>4.309217543231518</v>
      </c>
      <c r="U48" s="357">
        <f t="shared" si="13"/>
        <v>2.9432950731422425</v>
      </c>
      <c r="V48" s="727" t="s">
        <v>61</v>
      </c>
      <c r="W48" s="271"/>
      <c r="Y48" s="271"/>
    </row>
    <row r="49" spans="1:25" s="301" customFormat="1" ht="9" customHeight="1">
      <c r="A49" s="727" t="s">
        <v>72</v>
      </c>
      <c r="B49" s="244">
        <v>21654.323344149645</v>
      </c>
      <c r="C49" s="244">
        <v>27923.062627764357</v>
      </c>
      <c r="D49" s="244">
        <v>28382.994454713495</v>
      </c>
      <c r="E49" s="244">
        <v>46760.77912254161</v>
      </c>
      <c r="F49" s="244">
        <v>46522.08530805687</v>
      </c>
      <c r="G49" s="244">
        <v>51131.703619480766</v>
      </c>
      <c r="H49" s="777">
        <v>51447.32362398336</v>
      </c>
      <c r="I49" s="846">
        <f t="shared" si="7"/>
        <v>76495.28563505269</v>
      </c>
      <c r="J49" s="396">
        <f t="shared" si="8"/>
        <v>46</v>
      </c>
      <c r="K49" s="778">
        <v>5287</v>
      </c>
      <c r="L49" s="398">
        <v>5409</v>
      </c>
      <c r="M49" s="825">
        <v>272002</v>
      </c>
      <c r="N49" s="770">
        <v>413763</v>
      </c>
      <c r="O49" s="274">
        <v>15.843047807210164</v>
      </c>
      <c r="P49" s="400">
        <v>20.339160514315125</v>
      </c>
      <c r="Q49" s="244">
        <f t="shared" si="9"/>
        <v>18</v>
      </c>
      <c r="R49" s="274">
        <f t="shared" si="10"/>
        <v>48.686618169176526</v>
      </c>
      <c r="S49" s="274">
        <f t="shared" si="11"/>
        <v>253.25641175354224</v>
      </c>
      <c r="T49" s="827">
        <f t="shared" si="12"/>
        <v>2.4553780483663865</v>
      </c>
      <c r="U49" s="357">
        <f t="shared" si="13"/>
        <v>3.118372452066996</v>
      </c>
      <c r="V49" s="727" t="s">
        <v>72</v>
      </c>
      <c r="W49" s="271"/>
      <c r="Y49" s="271"/>
    </row>
    <row r="50" spans="1:25" s="301" customFormat="1" ht="9" customHeight="1">
      <c r="A50" s="727" t="s">
        <v>91</v>
      </c>
      <c r="B50" s="244">
        <v>9189.54918032787</v>
      </c>
      <c r="C50" s="244">
        <v>22647.368421052633</v>
      </c>
      <c r="D50" s="244">
        <v>38191.35802469136</v>
      </c>
      <c r="E50" s="244">
        <v>43790.41916167665</v>
      </c>
      <c r="F50" s="244">
        <v>54734.95058400719</v>
      </c>
      <c r="G50" s="244">
        <v>74506.35208711434</v>
      </c>
      <c r="H50" s="777">
        <v>85417.57246376811</v>
      </c>
      <c r="I50" s="846">
        <f t="shared" si="7"/>
        <v>80456.67870036101</v>
      </c>
      <c r="J50" s="396">
        <f t="shared" si="8"/>
        <v>47</v>
      </c>
      <c r="K50" s="778">
        <v>1104</v>
      </c>
      <c r="L50" s="398">
        <v>1108</v>
      </c>
      <c r="M50" s="825">
        <v>94301</v>
      </c>
      <c r="N50" s="770">
        <v>89146</v>
      </c>
      <c r="O50" s="274">
        <v>20.027184012402703</v>
      </c>
      <c r="P50" s="400">
        <v>18.439816069319445</v>
      </c>
      <c r="Q50" s="244">
        <f t="shared" si="9"/>
        <v>20</v>
      </c>
      <c r="R50" s="274">
        <f t="shared" si="10"/>
        <v>-5.807814036756178</v>
      </c>
      <c r="S50" s="274">
        <f t="shared" si="11"/>
        <v>775.5236750089456</v>
      </c>
      <c r="T50" s="827">
        <f t="shared" si="12"/>
        <v>4.076644178911374</v>
      </c>
      <c r="U50" s="357">
        <f t="shared" si="13"/>
        <v>3.279860822286325</v>
      </c>
      <c r="V50" s="727" t="s">
        <v>91</v>
      </c>
      <c r="W50" s="271"/>
      <c r="Y50" s="271"/>
    </row>
    <row r="51" spans="1:25" s="301" customFormat="1" ht="9" customHeight="1">
      <c r="A51" s="727" t="s">
        <v>71</v>
      </c>
      <c r="B51" s="244">
        <v>31996.125103791863</v>
      </c>
      <c r="C51" s="244">
        <v>42218.311795435795</v>
      </c>
      <c r="D51" s="244">
        <v>33989.54032480044</v>
      </c>
      <c r="E51" s="244">
        <v>59557.108140947756</v>
      </c>
      <c r="F51" s="244">
        <v>56194.52139119729</v>
      </c>
      <c r="G51" s="244">
        <v>52778.630641694814</v>
      </c>
      <c r="H51" s="777">
        <v>70830.14796547472</v>
      </c>
      <c r="I51" s="846">
        <f t="shared" si="7"/>
        <v>85044.37049362174</v>
      </c>
      <c r="J51" s="396">
        <f t="shared" si="8"/>
        <v>48</v>
      </c>
      <c r="K51" s="778">
        <v>3244</v>
      </c>
      <c r="L51" s="398">
        <v>3606</v>
      </c>
      <c r="M51" s="825">
        <v>229773</v>
      </c>
      <c r="N51" s="770">
        <v>306670</v>
      </c>
      <c r="O51" s="274">
        <v>9.455745163649294</v>
      </c>
      <c r="P51" s="400">
        <v>12.876605114364004</v>
      </c>
      <c r="Q51" s="244">
        <f t="shared" si="9"/>
        <v>37</v>
      </c>
      <c r="R51" s="274">
        <f t="shared" si="10"/>
        <v>20.068040144537836</v>
      </c>
      <c r="S51" s="274">
        <f t="shared" si="11"/>
        <v>165.7958431458412</v>
      </c>
      <c r="T51" s="827">
        <f t="shared" si="12"/>
        <v>3.380443883691072</v>
      </c>
      <c r="U51" s="357">
        <f t="shared" si="13"/>
        <v>3.466880605112295</v>
      </c>
      <c r="V51" s="727" t="s">
        <v>71</v>
      </c>
      <c r="W51" s="271"/>
      <c r="Y51" s="271"/>
    </row>
    <row r="52" spans="1:25" s="301" customFormat="1" ht="9" customHeight="1">
      <c r="A52" s="727" t="s">
        <v>86</v>
      </c>
      <c r="B52" s="244">
        <v>19010.61363913627</v>
      </c>
      <c r="C52" s="244">
        <v>29797.471446894277</v>
      </c>
      <c r="D52" s="244">
        <v>52009.74623023171</v>
      </c>
      <c r="E52" s="244">
        <v>52454.689596292235</v>
      </c>
      <c r="F52" s="244">
        <v>71854.07779970714</v>
      </c>
      <c r="G52" s="244">
        <v>71744.44515184313</v>
      </c>
      <c r="H52" s="777">
        <v>68553.15952455427</v>
      </c>
      <c r="I52" s="846">
        <f t="shared" si="7"/>
        <v>128044.30535100638</v>
      </c>
      <c r="J52" s="396">
        <f t="shared" si="8"/>
        <v>49</v>
      </c>
      <c r="K52" s="778">
        <v>15985</v>
      </c>
      <c r="L52" s="398">
        <v>16296</v>
      </c>
      <c r="M52" s="825">
        <v>1095822.255</v>
      </c>
      <c r="N52" s="770">
        <v>2086610</v>
      </c>
      <c r="O52" s="274">
        <v>22.29324437954765</v>
      </c>
      <c r="P52" s="400">
        <v>31.451109179109785</v>
      </c>
      <c r="Q52" s="244">
        <f t="shared" si="9"/>
        <v>6</v>
      </c>
      <c r="R52" s="274">
        <f t="shared" si="10"/>
        <v>86.78104151442305</v>
      </c>
      <c r="S52" s="274">
        <f t="shared" si="11"/>
        <v>573.5411480216899</v>
      </c>
      <c r="T52" s="827">
        <f t="shared" si="12"/>
        <v>3.271772196994939</v>
      </c>
      <c r="U52" s="357">
        <f t="shared" si="13"/>
        <v>5.219796633685162</v>
      </c>
      <c r="V52" s="727" t="s">
        <v>86</v>
      </c>
      <c r="W52" s="271"/>
      <c r="Y52" s="271"/>
    </row>
    <row r="53" spans="1:25" s="301" customFormat="1" ht="9" customHeight="1" thickBot="1">
      <c r="A53" s="435" t="s">
        <v>83</v>
      </c>
      <c r="B53" s="306">
        <v>60179.34954215346</v>
      </c>
      <c r="C53" s="306">
        <v>89540.34761018</v>
      </c>
      <c r="D53" s="306">
        <v>102160.77953714982</v>
      </c>
      <c r="E53" s="306">
        <v>101494.9132256134</v>
      </c>
      <c r="F53" s="306">
        <v>129465.03616947985</v>
      </c>
      <c r="G53" s="306">
        <v>153845.49208534067</v>
      </c>
      <c r="H53" s="1401">
        <v>145186.19031260736</v>
      </c>
      <c r="I53" s="847">
        <f t="shared" si="7"/>
        <v>132071.10711071108</v>
      </c>
      <c r="J53" s="496">
        <f t="shared" si="8"/>
        <v>50</v>
      </c>
      <c r="K53" s="800">
        <v>2911</v>
      </c>
      <c r="L53" s="739">
        <v>3333</v>
      </c>
      <c r="M53" s="837">
        <v>422637</v>
      </c>
      <c r="N53" s="771">
        <v>440193</v>
      </c>
      <c r="O53" s="515">
        <v>7.894037889558891</v>
      </c>
      <c r="P53" s="764">
        <v>11.433251811895342</v>
      </c>
      <c r="Q53" s="306">
        <f t="shared" si="9"/>
        <v>42</v>
      </c>
      <c r="R53" s="515">
        <f t="shared" si="10"/>
        <v>-9.03328558567283</v>
      </c>
      <c r="S53" s="515">
        <f t="shared" si="11"/>
        <v>119.46250352573192</v>
      </c>
      <c r="T53" s="839">
        <f t="shared" si="12"/>
        <v>6.9291648138006545</v>
      </c>
      <c r="U53" s="390">
        <f t="shared" si="13"/>
        <v>5.383951425358284</v>
      </c>
      <c r="V53" s="435" t="s">
        <v>83</v>
      </c>
      <c r="W53" s="271"/>
      <c r="Y53" s="271"/>
    </row>
    <row r="54" spans="1:25" s="287" customFormat="1" ht="9" customHeight="1">
      <c r="A54" s="855" t="s">
        <v>52</v>
      </c>
      <c r="B54" s="785" t="s">
        <v>140</v>
      </c>
      <c r="C54" s="785" t="s">
        <v>140</v>
      </c>
      <c r="D54" s="785" t="s">
        <v>140</v>
      </c>
      <c r="E54" s="785" t="s">
        <v>140</v>
      </c>
      <c r="F54" s="754"/>
      <c r="G54" s="754"/>
      <c r="H54" s="787"/>
      <c r="I54" s="741"/>
      <c r="J54" s="787"/>
      <c r="K54" s="798">
        <f>SUM(K4:K53)</f>
        <v>814770</v>
      </c>
      <c r="L54" s="730">
        <f>SUM(L4:L53)</f>
        <v>815504</v>
      </c>
      <c r="M54" s="834">
        <v>17071805.255</v>
      </c>
      <c r="N54" s="772">
        <v>20004734</v>
      </c>
      <c r="O54" s="180"/>
      <c r="P54" s="835"/>
      <c r="Q54" s="180"/>
      <c r="R54" s="836">
        <f>(N54/M54-1)*100</f>
        <v>17.179956666510133</v>
      </c>
      <c r="S54" s="789"/>
      <c r="T54" s="309"/>
      <c r="U54" s="309"/>
      <c r="V54" s="743"/>
      <c r="Y54" s="251"/>
    </row>
    <row r="55" spans="1:25" s="165" customFormat="1" ht="9" customHeight="1" thickBot="1">
      <c r="A55" s="192" t="s">
        <v>149</v>
      </c>
      <c r="B55" s="310">
        <v>7394.6126176646985</v>
      </c>
      <c r="C55" s="310">
        <v>10305</v>
      </c>
      <c r="D55" s="310">
        <v>12896.652119685228</v>
      </c>
      <c r="E55" s="310">
        <v>15800.242538903167</v>
      </c>
      <c r="F55" s="310">
        <v>17632.682337761977</v>
      </c>
      <c r="G55" s="310">
        <v>19614.696550867237</v>
      </c>
      <c r="H55" s="311">
        <v>20952.91340501</v>
      </c>
      <c r="I55" s="847">
        <f>N54*1000/L54</f>
        <v>24530.516098020365</v>
      </c>
      <c r="J55" s="496"/>
      <c r="K55" s="841">
        <f>K54/50</f>
        <v>16295.4</v>
      </c>
      <c r="L55" s="747">
        <f>AVERAGE(L4:L53)</f>
        <v>16310.08</v>
      </c>
      <c r="M55" s="811">
        <f>M54/50</f>
        <v>341436.1051</v>
      </c>
      <c r="N55" s="747">
        <f>N54/50</f>
        <v>400094.68</v>
      </c>
      <c r="O55" s="388">
        <v>17.138808870410642</v>
      </c>
      <c r="P55" s="764">
        <v>18.2</v>
      </c>
      <c r="Q55" s="254"/>
      <c r="R55" s="388">
        <f>(I55-H55)*100/H55</f>
        <v>17.074488038283658</v>
      </c>
      <c r="S55" s="388">
        <f>(I55-$B55)*100/$B55</f>
        <v>231.73497201760622</v>
      </c>
      <c r="T55" s="851">
        <f>H55/H$55</f>
        <v>1</v>
      </c>
      <c r="U55" s="390">
        <f>I55/I$55</f>
        <v>1</v>
      </c>
      <c r="V55" s="192"/>
      <c r="Y55" s="251"/>
    </row>
    <row r="56" spans="1:25" s="165" customFormat="1" ht="9" customHeight="1">
      <c r="A56" s="856"/>
      <c r="B56" s="857"/>
      <c r="C56" s="857"/>
      <c r="D56" s="857"/>
      <c r="E56" s="857"/>
      <c r="F56" s="857"/>
      <c r="G56" s="857"/>
      <c r="H56" s="858"/>
      <c r="I56" s="859"/>
      <c r="J56" s="860"/>
      <c r="K56" s="861"/>
      <c r="L56" s="862"/>
      <c r="M56" s="863"/>
      <c r="N56" s="862"/>
      <c r="O56" s="864"/>
      <c r="P56" s="865"/>
      <c r="Q56" s="866"/>
      <c r="R56" s="864"/>
      <c r="S56" s="864"/>
      <c r="T56" s="867"/>
      <c r="U56" s="868"/>
      <c r="V56" s="856"/>
      <c r="Y56" s="251"/>
    </row>
    <row r="57" spans="1:22" s="182" customFormat="1" ht="9" customHeight="1">
      <c r="A57" s="767" t="s">
        <v>358</v>
      </c>
      <c r="B57" s="829"/>
      <c r="C57" s="829"/>
      <c r="D57" s="829"/>
      <c r="E57" s="830"/>
      <c r="F57" s="831"/>
      <c r="G57" s="831"/>
      <c r="H57" s="832"/>
      <c r="I57" s="832"/>
      <c r="J57" s="832"/>
      <c r="K57" s="832"/>
      <c r="L57" s="728"/>
      <c r="M57" s="832"/>
      <c r="N57" s="518" t="s">
        <v>313</v>
      </c>
      <c r="O57" s="468"/>
      <c r="P57" s="468"/>
      <c r="Q57" s="830"/>
      <c r="R57" s="468"/>
      <c r="S57" s="469"/>
      <c r="T57" s="833"/>
      <c r="U57" s="833"/>
      <c r="V57" s="781"/>
    </row>
    <row r="58" spans="1:21" s="182" customFormat="1" ht="8.25" customHeight="1">
      <c r="A58" s="165"/>
      <c r="B58" s="291"/>
      <c r="C58" s="291"/>
      <c r="D58" s="293"/>
      <c r="E58" s="292"/>
      <c r="F58" s="294"/>
      <c r="G58" s="294"/>
      <c r="H58" s="295"/>
      <c r="I58" s="295"/>
      <c r="J58" s="295"/>
      <c r="K58" s="295"/>
      <c r="L58" s="511"/>
      <c r="M58" s="295"/>
      <c r="O58" s="204"/>
      <c r="P58" s="204"/>
      <c r="Q58" s="292"/>
      <c r="R58" s="296"/>
      <c r="S58" s="297"/>
      <c r="T58" s="209"/>
      <c r="U58" s="209"/>
    </row>
    <row r="59" spans="1:21" s="182" customFormat="1" ht="8.25" customHeight="1">
      <c r="A59" s="298"/>
      <c r="B59" s="292"/>
      <c r="C59" s="292"/>
      <c r="D59" s="293"/>
      <c r="E59" s="292"/>
      <c r="F59" s="294"/>
      <c r="G59" s="294"/>
      <c r="H59" s="295"/>
      <c r="I59" s="295"/>
      <c r="J59" s="295"/>
      <c r="K59" s="295"/>
      <c r="L59" s="511"/>
      <c r="M59" s="295"/>
      <c r="N59" s="284"/>
      <c r="O59" s="204"/>
      <c r="P59" s="204"/>
      <c r="Q59" s="292"/>
      <c r="R59" s="296"/>
      <c r="S59" s="297"/>
      <c r="T59" s="209"/>
      <c r="U59" s="209"/>
    </row>
    <row r="60" spans="8:19" s="182" customFormat="1" ht="8.25" customHeight="1">
      <c r="H60" s="202"/>
      <c r="I60" s="162"/>
      <c r="J60" s="162"/>
      <c r="K60" s="162"/>
      <c r="L60" s="511"/>
      <c r="M60" s="162"/>
      <c r="N60" s="284"/>
      <c r="O60" s="204"/>
      <c r="P60" s="204"/>
      <c r="R60" s="194"/>
      <c r="S60" s="194"/>
    </row>
  </sheetData>
  <sheetProtection/>
  <mergeCells count="6">
    <mergeCell ref="A1:V1"/>
    <mergeCell ref="B2:J2"/>
    <mergeCell ref="R2:S2"/>
    <mergeCell ref="O2:Q2"/>
    <mergeCell ref="M2:N2"/>
    <mergeCell ref="K2:L2"/>
  </mergeCells>
  <printOptions/>
  <pageMargins left="0.5" right="0.5" top="0.75" bottom="0.5" header="0.5" footer="0.5"/>
  <pageSetup horizontalDpi="300" verticalDpi="300" orientation="landscape" r:id="rId1"/>
  <ignoredErrors>
    <ignoredError sqref="K5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13">
      <selection activeCell="S57" sqref="A1:S57"/>
    </sheetView>
  </sheetViews>
  <sheetFormatPr defaultColWidth="9.140625" defaultRowHeight="8.25" customHeight="1"/>
  <cols>
    <col min="1" max="1" width="6.00390625" style="289" customWidth="1"/>
    <col min="2" max="2" width="6.421875" style="251" customWidth="1"/>
    <col min="3" max="3" width="6.140625" style="251" customWidth="1"/>
    <col min="4" max="4" width="6.8515625" style="251" customWidth="1"/>
    <col min="5" max="5" width="6.7109375" style="251" customWidth="1"/>
    <col min="6" max="6" width="6.140625" style="315" customWidth="1"/>
    <col min="7" max="7" width="6.00390625" style="315" customWidth="1"/>
    <col min="8" max="8" width="6.00390625" style="513" customWidth="1"/>
    <col min="9" max="9" width="8.00390625" style="264" customWidth="1"/>
    <col min="10" max="10" width="5.421875" style="299" customWidth="1"/>
    <col min="11" max="11" width="7.57421875" style="299" customWidth="1"/>
    <col min="12" max="12" width="8.140625" style="511" customWidth="1"/>
    <col min="13" max="14" width="10.7109375" style="316" customWidth="1"/>
    <col min="15" max="15" width="6.140625" style="317" customWidth="1"/>
    <col min="16" max="16" width="5.8515625" style="261" customWidth="1"/>
    <col min="17" max="18" width="6.140625" style="318" customWidth="1"/>
    <col min="19" max="19" width="4.7109375" style="289" customWidth="1"/>
    <col min="20" max="16384" width="9.140625" style="289" customWidth="1"/>
  </cols>
  <sheetData>
    <row r="1" spans="1:19" s="749" customFormat="1" ht="12" customHeight="1">
      <c r="A1" s="1424" t="s">
        <v>376</v>
      </c>
      <c r="B1" s="1410"/>
      <c r="C1" s="1410"/>
      <c r="D1" s="1410"/>
      <c r="E1" s="1410"/>
      <c r="F1" s="1410"/>
      <c r="G1" s="1410"/>
      <c r="H1" s="1410"/>
      <c r="I1" s="1410"/>
      <c r="J1" s="1410"/>
      <c r="K1" s="1410"/>
      <c r="L1" s="1410"/>
      <c r="M1" s="1410"/>
      <c r="N1" s="1410"/>
      <c r="O1" s="1410"/>
      <c r="P1" s="1410"/>
      <c r="Q1" s="1410"/>
      <c r="R1" s="1410"/>
      <c r="S1" s="1411"/>
    </row>
    <row r="2" spans="1:19" s="165" customFormat="1" ht="9" customHeight="1">
      <c r="A2" s="773"/>
      <c r="B2" s="1409" t="s">
        <v>241</v>
      </c>
      <c r="C2" s="1462"/>
      <c r="D2" s="1462"/>
      <c r="E2" s="1462"/>
      <c r="F2" s="1462"/>
      <c r="G2" s="1462"/>
      <c r="H2" s="1462"/>
      <c r="I2" s="1462"/>
      <c r="J2" s="1425"/>
      <c r="K2" s="775" t="s">
        <v>159</v>
      </c>
      <c r="L2" s="392" t="s">
        <v>159</v>
      </c>
      <c r="M2" s="776" t="s">
        <v>162</v>
      </c>
      <c r="N2" s="722"/>
      <c r="O2" s="1476" t="s">
        <v>240</v>
      </c>
      <c r="P2" s="1477"/>
      <c r="Q2" s="820" t="s">
        <v>429</v>
      </c>
      <c r="R2" s="821"/>
      <c r="S2" s="391"/>
    </row>
    <row r="3" spans="1:19" s="165" customFormat="1" ht="9" customHeight="1" thickBot="1">
      <c r="A3" s="435" t="s">
        <v>143</v>
      </c>
      <c r="B3" s="172">
        <v>1984</v>
      </c>
      <c r="C3" s="172">
        <v>1990</v>
      </c>
      <c r="D3" s="172">
        <v>1995</v>
      </c>
      <c r="E3" s="172">
        <v>2000</v>
      </c>
      <c r="F3" s="172">
        <v>2004</v>
      </c>
      <c r="G3" s="172">
        <v>2005</v>
      </c>
      <c r="H3" s="790">
        <v>2006</v>
      </c>
      <c r="I3" s="496">
        <v>2007</v>
      </c>
      <c r="J3" s="496" t="s">
        <v>145</v>
      </c>
      <c r="K3" s="790">
        <v>2006</v>
      </c>
      <c r="L3" s="717">
        <v>2007</v>
      </c>
      <c r="M3" s="818">
        <v>2006</v>
      </c>
      <c r="N3" s="819">
        <v>2007</v>
      </c>
      <c r="O3" s="176" t="s">
        <v>275</v>
      </c>
      <c r="P3" s="254" t="s">
        <v>276</v>
      </c>
      <c r="Q3" s="189" t="s">
        <v>218</v>
      </c>
      <c r="R3" s="191" t="s">
        <v>277</v>
      </c>
      <c r="S3" s="435" t="s">
        <v>144</v>
      </c>
    </row>
    <row r="4" spans="1:22" s="182" customFormat="1" ht="9" customHeight="1">
      <c r="A4" s="784" t="s">
        <v>92</v>
      </c>
      <c r="B4" s="266">
        <v>5252.243542069513</v>
      </c>
      <c r="C4" s="266">
        <v>7029.244555791097</v>
      </c>
      <c r="D4" s="266">
        <v>8541.18296075986</v>
      </c>
      <c r="E4" s="266">
        <v>11568.350152208826</v>
      </c>
      <c r="F4" s="266">
        <v>16112.384056755267</v>
      </c>
      <c r="G4" s="266">
        <v>17935.404742436633</v>
      </c>
      <c r="H4" s="814">
        <v>19084.332428341462</v>
      </c>
      <c r="I4" s="765">
        <f aca="true" t="shared" si="0" ref="I4:I35">N4*1000/L4</f>
        <v>14466.488901700779</v>
      </c>
      <c r="J4" s="735">
        <f aca="true" t="shared" si="1" ref="J4:J35">RANK(I4,I$4:I$53,1)</f>
        <v>1</v>
      </c>
      <c r="K4" s="815">
        <v>41621</v>
      </c>
      <c r="L4" s="730">
        <v>41628</v>
      </c>
      <c r="M4" s="816">
        <v>794309</v>
      </c>
      <c r="N4" s="769">
        <v>602211</v>
      </c>
      <c r="O4" s="268">
        <f aca="true" t="shared" si="2" ref="O4:O35">(I4-H4)*100/H4</f>
        <v>-24.197039870165373</v>
      </c>
      <c r="P4" s="268">
        <f aca="true" t="shared" si="3" ref="P4:P35">(I4-$B4)*100/$B4</f>
        <v>175.43446502103038</v>
      </c>
      <c r="Q4" s="817">
        <f aca="true" t="shared" si="4" ref="Q4:Q35">H4/H$55</f>
        <v>0.28446108481916316</v>
      </c>
      <c r="R4" s="309">
        <f aca="true" t="shared" si="5" ref="R4:R35">I4/$I$55</f>
        <v>0.18854709750507037</v>
      </c>
      <c r="S4" s="784" t="s">
        <v>92</v>
      </c>
      <c r="T4" s="186"/>
      <c r="V4" s="304"/>
    </row>
    <row r="5" spans="1:22" s="182" customFormat="1" ht="9" customHeight="1">
      <c r="A5" s="727" t="s">
        <v>97</v>
      </c>
      <c r="B5" s="244">
        <v>7385.893176590851</v>
      </c>
      <c r="C5" s="244">
        <v>16783.197299566003</v>
      </c>
      <c r="D5" s="244">
        <v>15949.093652938389</v>
      </c>
      <c r="E5" s="244">
        <v>21951.921083546404</v>
      </c>
      <c r="F5" s="244">
        <v>20208.84964980274</v>
      </c>
      <c r="G5" s="244">
        <v>19297.422431069033</v>
      </c>
      <c r="H5" s="777">
        <v>16795.669941744196</v>
      </c>
      <c r="I5" s="753">
        <f t="shared" si="0"/>
        <v>18651.663608350933</v>
      </c>
      <c r="J5" s="722">
        <f t="shared" si="1"/>
        <v>2</v>
      </c>
      <c r="K5" s="778">
        <v>57505</v>
      </c>
      <c r="L5" s="398">
        <v>57766</v>
      </c>
      <c r="M5" s="779">
        <v>965835</v>
      </c>
      <c r="N5" s="770">
        <v>1077432</v>
      </c>
      <c r="O5" s="274">
        <f t="shared" si="2"/>
        <v>11.050429503820054</v>
      </c>
      <c r="P5" s="274">
        <f t="shared" si="3"/>
        <v>152.53091484542819</v>
      </c>
      <c r="Q5" s="187">
        <f t="shared" si="4"/>
        <v>0.25034747795516027</v>
      </c>
      <c r="R5" s="170">
        <f t="shared" si="5"/>
        <v>0.24309402653895285</v>
      </c>
      <c r="S5" s="727" t="s">
        <v>97</v>
      </c>
      <c r="T5" s="186"/>
      <c r="V5" s="304"/>
    </row>
    <row r="6" spans="1:22" s="182" customFormat="1" ht="9" customHeight="1">
      <c r="A6" s="727" t="s">
        <v>101</v>
      </c>
      <c r="B6" s="244">
        <v>8634.615384615385</v>
      </c>
      <c r="C6" s="244">
        <v>6343.122346828866</v>
      </c>
      <c r="D6" s="244">
        <v>14282.62635097145</v>
      </c>
      <c r="E6" s="244">
        <v>19818.31014910449</v>
      </c>
      <c r="F6" s="244">
        <v>17584.596404652802</v>
      </c>
      <c r="G6" s="244">
        <v>19778.33250124813</v>
      </c>
      <c r="H6" s="777">
        <v>20501.127280180364</v>
      </c>
      <c r="I6" s="753">
        <f t="shared" si="0"/>
        <v>18783.611240671642</v>
      </c>
      <c r="J6" s="722">
        <f t="shared" si="1"/>
        <v>3</v>
      </c>
      <c r="K6" s="778">
        <v>34153</v>
      </c>
      <c r="L6" s="398">
        <v>34304</v>
      </c>
      <c r="M6" s="779">
        <v>700175</v>
      </c>
      <c r="N6" s="770">
        <v>644353</v>
      </c>
      <c r="O6" s="274">
        <f t="shared" si="2"/>
        <v>-8.377666340178012</v>
      </c>
      <c r="P6" s="274">
        <f t="shared" si="3"/>
        <v>117.53848207459363</v>
      </c>
      <c r="Q6" s="187">
        <f t="shared" si="4"/>
        <v>0.3055790883979409</v>
      </c>
      <c r="R6" s="170">
        <f t="shared" si="5"/>
        <v>0.24481374880644866</v>
      </c>
      <c r="S6" s="727" t="s">
        <v>101</v>
      </c>
      <c r="T6" s="186"/>
      <c r="V6" s="304"/>
    </row>
    <row r="7" spans="1:22" s="182" customFormat="1" ht="9" customHeight="1">
      <c r="A7" s="727" t="s">
        <v>79</v>
      </c>
      <c r="B7" s="244">
        <v>4435.283411336454</v>
      </c>
      <c r="C7" s="244">
        <v>9253.998918167064</v>
      </c>
      <c r="D7" s="244">
        <v>12869.981489755537</v>
      </c>
      <c r="E7" s="244">
        <v>18554.01946373359</v>
      </c>
      <c r="F7" s="244">
        <v>23335.673645737825</v>
      </c>
      <c r="G7" s="244">
        <v>26012.68504242971</v>
      </c>
      <c r="H7" s="777">
        <v>23138.29480674059</v>
      </c>
      <c r="I7" s="753">
        <f t="shared" si="0"/>
        <v>21778.23729321805</v>
      </c>
      <c r="J7" s="722">
        <f t="shared" si="1"/>
        <v>4</v>
      </c>
      <c r="K7" s="778">
        <v>79815</v>
      </c>
      <c r="L7" s="398">
        <v>80036</v>
      </c>
      <c r="M7" s="779">
        <v>1846783</v>
      </c>
      <c r="N7" s="770">
        <v>1743043</v>
      </c>
      <c r="O7" s="274">
        <f t="shared" si="2"/>
        <v>-5.877950492386019</v>
      </c>
      <c r="P7" s="274">
        <f t="shared" si="3"/>
        <v>391.02245050572225</v>
      </c>
      <c r="Q7" s="187">
        <f t="shared" si="4"/>
        <v>0.3448873292427261</v>
      </c>
      <c r="R7" s="170">
        <f t="shared" si="5"/>
        <v>0.2838438171359042</v>
      </c>
      <c r="S7" s="727" t="s">
        <v>79</v>
      </c>
      <c r="T7" s="186"/>
      <c r="V7" s="304"/>
    </row>
    <row r="8" spans="1:22" s="182" customFormat="1" ht="9" customHeight="1">
      <c r="A8" s="727" t="s">
        <v>93</v>
      </c>
      <c r="B8" s="244">
        <v>13621.580547112462</v>
      </c>
      <c r="C8" s="244">
        <v>14790.114163843935</v>
      </c>
      <c r="D8" s="244">
        <v>21474.720528455287</v>
      </c>
      <c r="E8" s="244">
        <v>40752.54712175242</v>
      </c>
      <c r="F8" s="244">
        <v>35068.7319704001</v>
      </c>
      <c r="G8" s="244">
        <v>40045.658123911424</v>
      </c>
      <c r="H8" s="777">
        <v>39854.63474524248</v>
      </c>
      <c r="I8" s="753">
        <f t="shared" si="0"/>
        <v>26390.78699340245</v>
      </c>
      <c r="J8" s="722">
        <f t="shared" si="1"/>
        <v>5</v>
      </c>
      <c r="K8" s="778">
        <v>8145</v>
      </c>
      <c r="L8" s="398">
        <v>8488</v>
      </c>
      <c r="M8" s="779">
        <v>324616</v>
      </c>
      <c r="N8" s="770">
        <v>224005</v>
      </c>
      <c r="O8" s="274">
        <f t="shared" si="2"/>
        <v>-33.78238901925261</v>
      </c>
      <c r="P8" s="274">
        <f t="shared" si="3"/>
        <v>93.74247285126422</v>
      </c>
      <c r="Q8" s="187">
        <f t="shared" si="4"/>
        <v>0.5940523556310975</v>
      </c>
      <c r="R8" s="170">
        <f t="shared" si="5"/>
        <v>0.34396088244298123</v>
      </c>
      <c r="S8" s="727" t="s">
        <v>93</v>
      </c>
      <c r="T8" s="186"/>
      <c r="V8" s="304"/>
    </row>
    <row r="9" spans="1:22" s="182" customFormat="1" ht="9" customHeight="1">
      <c r="A9" s="727" t="s">
        <v>78</v>
      </c>
      <c r="B9" s="244">
        <v>19746.61558109834</v>
      </c>
      <c r="C9" s="244">
        <v>23288.360755636804</v>
      </c>
      <c r="D9" s="244">
        <v>22485.405935737064</v>
      </c>
      <c r="E9" s="244">
        <v>42297.758353306075</v>
      </c>
      <c r="F9" s="244">
        <v>47668.48418756816</v>
      </c>
      <c r="G9" s="244">
        <v>33438</v>
      </c>
      <c r="H9" s="777">
        <v>30026.997742663658</v>
      </c>
      <c r="I9" s="753">
        <f t="shared" si="0"/>
        <v>28458.404841477735</v>
      </c>
      <c r="J9" s="722">
        <f t="shared" si="1"/>
        <v>6</v>
      </c>
      <c r="K9" s="778">
        <v>11075</v>
      </c>
      <c r="L9" s="398">
        <v>11071</v>
      </c>
      <c r="M9" s="779">
        <v>332549</v>
      </c>
      <c r="N9" s="770">
        <v>315063</v>
      </c>
      <c r="O9" s="274">
        <f t="shared" si="2"/>
        <v>-5.223941849361776</v>
      </c>
      <c r="P9" s="274">
        <f t="shared" si="3"/>
        <v>44.11788554145151</v>
      </c>
      <c r="Q9" s="187">
        <f t="shared" si="4"/>
        <v>0.44756673484978554</v>
      </c>
      <c r="R9" s="170">
        <f t="shared" si="5"/>
        <v>0.37090891016783173</v>
      </c>
      <c r="S9" s="727" t="s">
        <v>78</v>
      </c>
      <c r="T9" s="186"/>
      <c r="V9" s="304"/>
    </row>
    <row r="10" spans="1:22" s="182" customFormat="1" ht="9" customHeight="1">
      <c r="A10" s="727" t="s">
        <v>81</v>
      </c>
      <c r="B10" s="244">
        <v>14964.179104477613</v>
      </c>
      <c r="C10" s="244">
        <v>21474.46746425445</v>
      </c>
      <c r="D10" s="305">
        <v>32254.842791784293</v>
      </c>
      <c r="E10" s="244">
        <v>37177.09448282573</v>
      </c>
      <c r="F10" s="244">
        <v>37893.65017530191</v>
      </c>
      <c r="G10" s="244">
        <v>37695.397815912635</v>
      </c>
      <c r="H10" s="777">
        <v>39211.63814180929</v>
      </c>
      <c r="I10" s="753">
        <f t="shared" si="0"/>
        <v>31318.555490311217</v>
      </c>
      <c r="J10" s="722">
        <f t="shared" si="1"/>
        <v>7</v>
      </c>
      <c r="K10" s="778">
        <v>10225</v>
      </c>
      <c r="L10" s="398">
        <v>10218</v>
      </c>
      <c r="M10" s="779">
        <v>400939</v>
      </c>
      <c r="N10" s="770">
        <v>320013</v>
      </c>
      <c r="O10" s="274">
        <f t="shared" si="2"/>
        <v>-20.129438670612693</v>
      </c>
      <c r="P10" s="274">
        <f t="shared" si="3"/>
        <v>109.2901673499752</v>
      </c>
      <c r="Q10" s="187">
        <f t="shared" si="4"/>
        <v>0.5844681843201842</v>
      </c>
      <c r="R10" s="170">
        <f t="shared" si="5"/>
        <v>0.40818631085082646</v>
      </c>
      <c r="S10" s="727" t="s">
        <v>81</v>
      </c>
      <c r="T10" s="186"/>
      <c r="V10" s="304"/>
    </row>
    <row r="11" spans="1:22" s="182" customFormat="1" ht="9" customHeight="1">
      <c r="A11" s="727" t="s">
        <v>84</v>
      </c>
      <c r="B11" s="244">
        <v>17954.618732871193</v>
      </c>
      <c r="C11" s="244">
        <v>19658.049353701528</v>
      </c>
      <c r="D11" s="244">
        <v>27035.16406997998</v>
      </c>
      <c r="E11" s="244">
        <v>38058.818441311305</v>
      </c>
      <c r="F11" s="244">
        <v>25232.186934342604</v>
      </c>
      <c r="G11" s="244">
        <v>24049.24211388775</v>
      </c>
      <c r="H11" s="777">
        <v>31299.451224506513</v>
      </c>
      <c r="I11" s="753">
        <f t="shared" si="0"/>
        <v>31327.67666830628</v>
      </c>
      <c r="J11" s="722">
        <f t="shared" si="1"/>
        <v>8</v>
      </c>
      <c r="K11" s="778">
        <v>12209</v>
      </c>
      <c r="L11" s="398">
        <v>12198</v>
      </c>
      <c r="M11" s="779">
        <v>382135</v>
      </c>
      <c r="N11" s="517">
        <v>382135</v>
      </c>
      <c r="O11" s="274">
        <f t="shared" si="2"/>
        <v>0.0901787178225966</v>
      </c>
      <c r="P11" s="274">
        <f t="shared" si="3"/>
        <v>74.48255033648687</v>
      </c>
      <c r="Q11" s="187">
        <f t="shared" si="4"/>
        <v>0.46653326140690005</v>
      </c>
      <c r="R11" s="170">
        <f t="shared" si="5"/>
        <v>0.40830519053534997</v>
      </c>
      <c r="S11" s="727" t="s">
        <v>84</v>
      </c>
      <c r="T11" s="186"/>
      <c r="V11" s="304"/>
    </row>
    <row r="12" spans="1:22" s="182" customFormat="1" ht="9" customHeight="1">
      <c r="A12" s="727" t="s">
        <v>73</v>
      </c>
      <c r="B12" s="777">
        <v>10278.2847855982</v>
      </c>
      <c r="C12" s="244">
        <v>17200.51504155449</v>
      </c>
      <c r="D12" s="244">
        <v>18257.31336297683</v>
      </c>
      <c r="E12" s="244">
        <v>25174.80149462868</v>
      </c>
      <c r="F12" s="244">
        <v>35579.24637681159</v>
      </c>
      <c r="G12" s="244">
        <v>29542.146476278213</v>
      </c>
      <c r="H12" s="777">
        <v>37669.123574801335</v>
      </c>
      <c r="I12" s="753">
        <f t="shared" si="0"/>
        <v>32004.61041954818</v>
      </c>
      <c r="J12" s="722">
        <f t="shared" si="1"/>
        <v>9</v>
      </c>
      <c r="K12" s="778">
        <v>8683</v>
      </c>
      <c r="L12" s="398">
        <v>8676</v>
      </c>
      <c r="M12" s="779">
        <v>327081</v>
      </c>
      <c r="N12" s="770">
        <v>277672</v>
      </c>
      <c r="O12" s="274">
        <f t="shared" si="2"/>
        <v>-15.037549636653662</v>
      </c>
      <c r="P12" s="274">
        <f t="shared" si="3"/>
        <v>211.38084891744413</v>
      </c>
      <c r="Q12" s="187">
        <f t="shared" si="4"/>
        <v>0.5614762683740534</v>
      </c>
      <c r="R12" s="170">
        <f t="shared" si="5"/>
        <v>0.41712791834906804</v>
      </c>
      <c r="S12" s="727" t="s">
        <v>73</v>
      </c>
      <c r="T12" s="186"/>
      <c r="V12" s="304"/>
    </row>
    <row r="13" spans="1:22" s="182" customFormat="1" ht="9" customHeight="1">
      <c r="A13" s="727" t="s">
        <v>55</v>
      </c>
      <c r="B13" s="244">
        <v>9562.038358885235</v>
      </c>
      <c r="C13" s="244">
        <v>13219.787680533267</v>
      </c>
      <c r="D13" s="244">
        <v>22112.157007505848</v>
      </c>
      <c r="E13" s="244">
        <v>27892.39037498473</v>
      </c>
      <c r="F13" s="244">
        <v>48499.60411718131</v>
      </c>
      <c r="G13" s="244">
        <v>38852.71223546582</v>
      </c>
      <c r="H13" s="777">
        <v>37945.2288218111</v>
      </c>
      <c r="I13" s="753">
        <f t="shared" si="0"/>
        <v>34371.41119221411</v>
      </c>
      <c r="J13" s="722">
        <f t="shared" si="1"/>
        <v>10</v>
      </c>
      <c r="K13" s="778">
        <v>16432</v>
      </c>
      <c r="L13" s="398">
        <v>16440</v>
      </c>
      <c r="M13" s="779">
        <v>623516</v>
      </c>
      <c r="N13" s="770">
        <v>565066</v>
      </c>
      <c r="O13" s="274">
        <f t="shared" si="2"/>
        <v>-9.418358356407492</v>
      </c>
      <c r="P13" s="274">
        <f t="shared" si="3"/>
        <v>259.4569473806337</v>
      </c>
      <c r="Q13" s="187">
        <f t="shared" si="4"/>
        <v>0.5655917488805667</v>
      </c>
      <c r="R13" s="170">
        <f t="shared" si="5"/>
        <v>0.4479753077253841</v>
      </c>
      <c r="S13" s="727" t="s">
        <v>55</v>
      </c>
      <c r="T13" s="186"/>
      <c r="V13" s="304"/>
    </row>
    <row r="14" spans="1:22" s="182" customFormat="1" ht="9" customHeight="1">
      <c r="A14" s="727" t="s">
        <v>102</v>
      </c>
      <c r="B14" s="244">
        <v>28596.194503171246</v>
      </c>
      <c r="C14" s="244">
        <v>27130.93265029381</v>
      </c>
      <c r="D14" s="244">
        <v>22294.273127753302</v>
      </c>
      <c r="E14" s="244">
        <v>31573.925807312517</v>
      </c>
      <c r="F14" s="244">
        <v>37142.603953646896</v>
      </c>
      <c r="G14" s="244">
        <v>36132.495948136144</v>
      </c>
      <c r="H14" s="777">
        <v>30933.70831659301</v>
      </c>
      <c r="I14" s="753">
        <f t="shared" si="0"/>
        <v>34777.52322769505</v>
      </c>
      <c r="J14" s="722">
        <f t="shared" si="1"/>
        <v>11</v>
      </c>
      <c r="K14" s="778">
        <v>7467</v>
      </c>
      <c r="L14" s="398">
        <v>7857</v>
      </c>
      <c r="M14" s="779">
        <v>230982</v>
      </c>
      <c r="N14" s="770">
        <v>273247</v>
      </c>
      <c r="O14" s="274">
        <f t="shared" si="2"/>
        <v>12.425975158756493</v>
      </c>
      <c r="P14" s="274">
        <f t="shared" si="3"/>
        <v>21.61591369732189</v>
      </c>
      <c r="Q14" s="187">
        <f t="shared" si="4"/>
        <v>0.46108168877575656</v>
      </c>
      <c r="R14" s="170">
        <f t="shared" si="5"/>
        <v>0.4532683160062535</v>
      </c>
      <c r="S14" s="727" t="s">
        <v>102</v>
      </c>
      <c r="T14" s="186"/>
      <c r="V14" s="304"/>
    </row>
    <row r="15" spans="1:22" s="182" customFormat="1" ht="9" customHeight="1">
      <c r="A15" s="727" t="s">
        <v>80</v>
      </c>
      <c r="B15" s="244">
        <v>12914.293537787513</v>
      </c>
      <c r="C15" s="244">
        <v>8528.161386406715</v>
      </c>
      <c r="D15" s="244">
        <v>16258.648648648648</v>
      </c>
      <c r="E15" s="244">
        <v>21220.97580754156</v>
      </c>
      <c r="F15" s="244">
        <v>28561.377447670493</v>
      </c>
      <c r="G15" s="244">
        <v>38430.92505064146</v>
      </c>
      <c r="H15" s="777">
        <v>43770.75739165654</v>
      </c>
      <c r="I15" s="753">
        <f t="shared" si="0"/>
        <v>40126.09693533144</v>
      </c>
      <c r="J15" s="722">
        <f t="shared" si="1"/>
        <v>12</v>
      </c>
      <c r="K15" s="778">
        <v>7407</v>
      </c>
      <c r="L15" s="398">
        <v>7407</v>
      </c>
      <c r="M15" s="779">
        <v>324210</v>
      </c>
      <c r="N15" s="770">
        <v>297214</v>
      </c>
      <c r="O15" s="274">
        <f t="shared" si="2"/>
        <v>-8.326701829061404</v>
      </c>
      <c r="P15" s="274">
        <f t="shared" si="3"/>
        <v>210.7107393673652</v>
      </c>
      <c r="Q15" s="187">
        <f t="shared" si="4"/>
        <v>0.6524240330511311</v>
      </c>
      <c r="R15" s="170">
        <f t="shared" si="5"/>
        <v>0.5229782542794038</v>
      </c>
      <c r="S15" s="727" t="s">
        <v>80</v>
      </c>
      <c r="T15" s="186"/>
      <c r="V15" s="304"/>
    </row>
    <row r="16" spans="1:22" s="182" customFormat="1" ht="9" customHeight="1">
      <c r="A16" s="727" t="s">
        <v>76</v>
      </c>
      <c r="B16" s="244">
        <v>9871.027632515394</v>
      </c>
      <c r="C16" s="244">
        <v>11712.124486708452</v>
      </c>
      <c r="D16" s="244">
        <v>19496.570898980535</v>
      </c>
      <c r="E16" s="244">
        <v>29602.209262859084</v>
      </c>
      <c r="F16" s="244">
        <v>34343.96846416803</v>
      </c>
      <c r="G16" s="244">
        <v>28978.684080827996</v>
      </c>
      <c r="H16" s="777">
        <v>36984.41257682373</v>
      </c>
      <c r="I16" s="753">
        <f t="shared" si="0"/>
        <v>40288.9119786255</v>
      </c>
      <c r="J16" s="722">
        <f t="shared" si="1"/>
        <v>13</v>
      </c>
      <c r="K16" s="778">
        <v>33681</v>
      </c>
      <c r="L16" s="398">
        <v>33685</v>
      </c>
      <c r="M16" s="779">
        <v>1245672</v>
      </c>
      <c r="N16" s="770">
        <v>1357132</v>
      </c>
      <c r="O16" s="274">
        <f t="shared" si="2"/>
        <v>8.934843550476016</v>
      </c>
      <c r="P16" s="274">
        <f t="shared" si="3"/>
        <v>308.15316782128025</v>
      </c>
      <c r="Q16" s="187">
        <f t="shared" si="4"/>
        <v>0.5512703240999393</v>
      </c>
      <c r="R16" s="170">
        <f t="shared" si="5"/>
        <v>0.5251002829244918</v>
      </c>
      <c r="S16" s="727" t="s">
        <v>76</v>
      </c>
      <c r="T16" s="186"/>
      <c r="V16" s="304"/>
    </row>
    <row r="17" spans="1:22" s="182" customFormat="1" ht="9" customHeight="1">
      <c r="A17" s="727" t="s">
        <v>69</v>
      </c>
      <c r="B17" s="244">
        <v>16496.656050955415</v>
      </c>
      <c r="C17" s="244">
        <v>15029.746122834418</v>
      </c>
      <c r="D17" s="244">
        <v>20444.274642506276</v>
      </c>
      <c r="E17" s="244">
        <v>33079.790902820634</v>
      </c>
      <c r="F17" s="244">
        <v>38960.10667051065</v>
      </c>
      <c r="G17" s="244">
        <v>30546.175188267935</v>
      </c>
      <c r="H17" s="777">
        <v>31848.31683168317</v>
      </c>
      <c r="I17" s="753">
        <f t="shared" si="0"/>
        <v>43984.02097023233</v>
      </c>
      <c r="J17" s="722">
        <f t="shared" si="1"/>
        <v>14</v>
      </c>
      <c r="K17" s="778">
        <v>27775</v>
      </c>
      <c r="L17" s="398">
        <v>27849</v>
      </c>
      <c r="M17" s="779">
        <v>884587</v>
      </c>
      <c r="N17" s="770">
        <v>1224911</v>
      </c>
      <c r="O17" s="274">
        <f t="shared" si="2"/>
        <v>38.10469546219906</v>
      </c>
      <c r="P17" s="274">
        <f t="shared" si="3"/>
        <v>166.6238590073833</v>
      </c>
      <c r="Q17" s="187">
        <f t="shared" si="4"/>
        <v>0.47471436528484</v>
      </c>
      <c r="R17" s="170">
        <f t="shared" si="5"/>
        <v>0.573260004337643</v>
      </c>
      <c r="S17" s="727" t="s">
        <v>69</v>
      </c>
      <c r="T17" s="186"/>
      <c r="V17" s="304"/>
    </row>
    <row r="18" spans="1:22" s="182" customFormat="1" ht="9" customHeight="1">
      <c r="A18" s="727" t="s">
        <v>88</v>
      </c>
      <c r="B18" s="244">
        <v>17996.629901960783</v>
      </c>
      <c r="C18" s="244">
        <v>28568.23076923077</v>
      </c>
      <c r="D18" s="244">
        <v>25031.338162409455</v>
      </c>
      <c r="E18" s="244">
        <v>58181.61468437547</v>
      </c>
      <c r="F18" s="244">
        <v>37950.39593605259</v>
      </c>
      <c r="G18" s="244">
        <v>35719.17245500037</v>
      </c>
      <c r="H18" s="777">
        <v>49080.203121499515</v>
      </c>
      <c r="I18" s="753">
        <f t="shared" si="0"/>
        <v>47258.89152341434</v>
      </c>
      <c r="J18" s="722">
        <f t="shared" si="1"/>
        <v>15</v>
      </c>
      <c r="K18" s="778">
        <v>13391</v>
      </c>
      <c r="L18" s="398">
        <v>13496</v>
      </c>
      <c r="M18" s="779">
        <v>657233</v>
      </c>
      <c r="N18" s="770">
        <v>637806</v>
      </c>
      <c r="O18" s="274">
        <f t="shared" si="2"/>
        <v>-3.710888468771128</v>
      </c>
      <c r="P18" s="274">
        <f t="shared" si="3"/>
        <v>162.59856306910746</v>
      </c>
      <c r="Q18" s="187">
        <f t="shared" si="4"/>
        <v>0.7315638561374586</v>
      </c>
      <c r="R18" s="170">
        <f t="shared" si="5"/>
        <v>0.6159426028384237</v>
      </c>
      <c r="S18" s="727" t="s">
        <v>88</v>
      </c>
      <c r="T18" s="186"/>
      <c r="V18" s="304"/>
    </row>
    <row r="19" spans="1:22" s="182" customFormat="1" ht="9" customHeight="1">
      <c r="A19" s="727" t="s">
        <v>53</v>
      </c>
      <c r="B19" s="244">
        <v>14544.197444424995</v>
      </c>
      <c r="C19" s="244">
        <v>25882.500447787927</v>
      </c>
      <c r="D19" s="244">
        <v>43018.62512698951</v>
      </c>
      <c r="E19" s="244">
        <v>53053.77763114484</v>
      </c>
      <c r="F19" s="244">
        <v>61360.36880762619</v>
      </c>
      <c r="G19" s="244">
        <v>58974.766355140186</v>
      </c>
      <c r="H19" s="777">
        <v>53318.0546923555</v>
      </c>
      <c r="I19" s="753">
        <f t="shared" si="0"/>
        <v>49396.33493846977</v>
      </c>
      <c r="J19" s="722">
        <f t="shared" si="1"/>
        <v>16</v>
      </c>
      <c r="K19" s="778">
        <v>6436</v>
      </c>
      <c r="L19" s="398">
        <v>7476</v>
      </c>
      <c r="M19" s="779">
        <v>343155</v>
      </c>
      <c r="N19" s="770">
        <v>369287</v>
      </c>
      <c r="O19" s="274">
        <f t="shared" si="2"/>
        <v>-7.355331653628404</v>
      </c>
      <c r="P19" s="274">
        <f t="shared" si="3"/>
        <v>239.62915538804182</v>
      </c>
      <c r="Q19" s="187">
        <f t="shared" si="4"/>
        <v>0.7947310567547585</v>
      </c>
      <c r="R19" s="170">
        <f t="shared" si="5"/>
        <v>0.6438006929892858</v>
      </c>
      <c r="S19" s="727" t="s">
        <v>53</v>
      </c>
      <c r="T19" s="186"/>
      <c r="V19" s="304"/>
    </row>
    <row r="20" spans="1:22" s="182" customFormat="1" ht="9" customHeight="1">
      <c r="A20" s="727" t="s">
        <v>98</v>
      </c>
      <c r="B20" s="244">
        <v>14097.595981341945</v>
      </c>
      <c r="C20" s="244">
        <v>18998.93465909091</v>
      </c>
      <c r="D20" s="244">
        <v>26331.923890063426</v>
      </c>
      <c r="E20" s="244">
        <v>41041.52005629838</v>
      </c>
      <c r="F20" s="244">
        <v>40616.168717047454</v>
      </c>
      <c r="G20" s="244">
        <v>43798.17158931083</v>
      </c>
      <c r="H20" s="777">
        <v>44807.94934927893</v>
      </c>
      <c r="I20" s="753">
        <f t="shared" si="0"/>
        <v>50956.38410130144</v>
      </c>
      <c r="J20" s="722">
        <f t="shared" si="1"/>
        <v>17</v>
      </c>
      <c r="K20" s="778">
        <v>2843</v>
      </c>
      <c r="L20" s="398">
        <v>2843</v>
      </c>
      <c r="M20" s="779">
        <v>127389</v>
      </c>
      <c r="N20" s="770">
        <v>144869</v>
      </c>
      <c r="O20" s="274">
        <f t="shared" si="2"/>
        <v>13.721749915612794</v>
      </c>
      <c r="P20" s="274">
        <f t="shared" si="3"/>
        <v>261.4544222202268</v>
      </c>
      <c r="Q20" s="187">
        <f t="shared" si="4"/>
        <v>0.6678838742868047</v>
      </c>
      <c r="R20" s="170">
        <f t="shared" si="5"/>
        <v>0.6641333904126768</v>
      </c>
      <c r="S20" s="727" t="s">
        <v>98</v>
      </c>
      <c r="T20" s="186"/>
      <c r="V20" s="304"/>
    </row>
    <row r="21" spans="1:22" s="182" customFormat="1" ht="9" customHeight="1">
      <c r="A21" s="727" t="s">
        <v>60</v>
      </c>
      <c r="B21" s="244">
        <v>21743.71750433276</v>
      </c>
      <c r="C21" s="244">
        <v>30242.556735373724</v>
      </c>
      <c r="D21" s="244">
        <v>48440.862381624014</v>
      </c>
      <c r="E21" s="244">
        <v>58408.163265306124</v>
      </c>
      <c r="F21" s="244">
        <v>52840.12298232129</v>
      </c>
      <c r="G21" s="244">
        <v>68231.1653633416</v>
      </c>
      <c r="H21" s="777">
        <v>73852.75263951735</v>
      </c>
      <c r="I21" s="753">
        <f t="shared" si="0"/>
        <v>51732.64733395697</v>
      </c>
      <c r="J21" s="722">
        <f t="shared" si="1"/>
        <v>18</v>
      </c>
      <c r="K21" s="778">
        <v>5304</v>
      </c>
      <c r="L21" s="398">
        <v>5345</v>
      </c>
      <c r="M21" s="779">
        <v>391715</v>
      </c>
      <c r="N21" s="770">
        <v>276511</v>
      </c>
      <c r="O21" s="274">
        <f t="shared" si="2"/>
        <v>-29.95163283016791</v>
      </c>
      <c r="P21" s="274">
        <f t="shared" si="3"/>
        <v>137.91997538437698</v>
      </c>
      <c r="Q21" s="187">
        <f t="shared" si="4"/>
        <v>1.100810531969137</v>
      </c>
      <c r="R21" s="170">
        <f t="shared" si="5"/>
        <v>0.6742507160755677</v>
      </c>
      <c r="S21" s="727" t="s">
        <v>60</v>
      </c>
      <c r="T21" s="186"/>
      <c r="V21" s="304"/>
    </row>
    <row r="22" spans="1:22" s="182" customFormat="1" ht="9" customHeight="1">
      <c r="A22" s="727" t="s">
        <v>90</v>
      </c>
      <c r="B22" s="244">
        <v>17702.363636363636</v>
      </c>
      <c r="C22" s="244">
        <v>28358.91865257122</v>
      </c>
      <c r="D22" s="244">
        <v>32633.65665061385</v>
      </c>
      <c r="E22" s="244">
        <v>53411.01022870935</v>
      </c>
      <c r="F22" s="244">
        <v>44266.54038070597</v>
      </c>
      <c r="G22" s="244">
        <v>49030.057990435045</v>
      </c>
      <c r="H22" s="777">
        <v>52552.37412401415</v>
      </c>
      <c r="I22" s="753">
        <f t="shared" si="0"/>
        <v>58530.77646087894</v>
      </c>
      <c r="J22" s="722">
        <f t="shared" si="1"/>
        <v>19</v>
      </c>
      <c r="K22" s="778">
        <v>43237</v>
      </c>
      <c r="L22" s="398">
        <v>43621</v>
      </c>
      <c r="M22" s="779">
        <v>2272207</v>
      </c>
      <c r="N22" s="770">
        <v>2553171</v>
      </c>
      <c r="O22" s="274">
        <f t="shared" si="2"/>
        <v>11.376084214115291</v>
      </c>
      <c r="P22" s="274">
        <f t="shared" si="3"/>
        <v>230.6381998652816</v>
      </c>
      <c r="Q22" s="187">
        <f t="shared" si="4"/>
        <v>0.7833182223832572</v>
      </c>
      <c r="R22" s="170">
        <f t="shared" si="5"/>
        <v>0.7628532459676082</v>
      </c>
      <c r="S22" s="727" t="s">
        <v>90</v>
      </c>
      <c r="T22" s="186"/>
      <c r="V22" s="304"/>
    </row>
    <row r="23" spans="1:22" s="182" customFormat="1" ht="9" customHeight="1">
      <c r="A23" s="727" t="s">
        <v>68</v>
      </c>
      <c r="B23" s="244">
        <v>20401.98279087168</v>
      </c>
      <c r="C23" s="244">
        <v>29838.030146989982</v>
      </c>
      <c r="D23" s="244">
        <v>52417.84477108885</v>
      </c>
      <c r="E23" s="244">
        <v>54557.92202981758</v>
      </c>
      <c r="F23" s="244">
        <v>70853.78313253012</v>
      </c>
      <c r="G23" s="244">
        <v>67028.63102009859</v>
      </c>
      <c r="H23" s="777">
        <v>71466.8120614451</v>
      </c>
      <c r="I23" s="753">
        <f t="shared" si="0"/>
        <v>59833.12906571132</v>
      </c>
      <c r="J23" s="722">
        <f t="shared" si="1"/>
        <v>20</v>
      </c>
      <c r="K23" s="778">
        <v>10546</v>
      </c>
      <c r="L23" s="398">
        <v>10607</v>
      </c>
      <c r="M23" s="779">
        <v>753689</v>
      </c>
      <c r="N23" s="770">
        <v>634650</v>
      </c>
      <c r="O23" s="274">
        <f t="shared" si="2"/>
        <v>-16.278441223503126</v>
      </c>
      <c r="P23" s="274">
        <f t="shared" si="3"/>
        <v>193.27114760866309</v>
      </c>
      <c r="Q23" s="187">
        <f t="shared" si="4"/>
        <v>1.0652469487156528</v>
      </c>
      <c r="R23" s="170">
        <f t="shared" si="5"/>
        <v>0.7798272888910742</v>
      </c>
      <c r="S23" s="727" t="s">
        <v>68</v>
      </c>
      <c r="T23" s="186"/>
      <c r="V23" s="304"/>
    </row>
    <row r="24" spans="1:22" s="182" customFormat="1" ht="9" customHeight="1">
      <c r="A24" s="727" t="s">
        <v>64</v>
      </c>
      <c r="B24" s="244">
        <v>27864.27165354331</v>
      </c>
      <c r="C24" s="244">
        <v>31920.42905899561</v>
      </c>
      <c r="D24" s="244">
        <v>45281.61655988171</v>
      </c>
      <c r="E24" s="244">
        <v>67943.48462664714</v>
      </c>
      <c r="F24" s="244">
        <v>53787.252461854776</v>
      </c>
      <c r="G24" s="244">
        <v>57083.2074249946</v>
      </c>
      <c r="H24" s="777">
        <v>57277.358897027145</v>
      </c>
      <c r="I24" s="753">
        <f t="shared" si="0"/>
        <v>60069.61220597584</v>
      </c>
      <c r="J24" s="722">
        <f t="shared" si="1"/>
        <v>21</v>
      </c>
      <c r="K24" s="778">
        <v>9284</v>
      </c>
      <c r="L24" s="398">
        <v>9438</v>
      </c>
      <c r="M24" s="779">
        <v>531763</v>
      </c>
      <c r="N24" s="770">
        <v>566937</v>
      </c>
      <c r="O24" s="274">
        <f t="shared" si="2"/>
        <v>4.874968683469835</v>
      </c>
      <c r="P24" s="274">
        <f t="shared" si="3"/>
        <v>115.57933741410821</v>
      </c>
      <c r="Q24" s="187">
        <f t="shared" si="4"/>
        <v>0.8537463759134937</v>
      </c>
      <c r="R24" s="170">
        <f t="shared" si="5"/>
        <v>0.7829094610759585</v>
      </c>
      <c r="S24" s="727" t="s">
        <v>64</v>
      </c>
      <c r="T24" s="186"/>
      <c r="V24" s="304"/>
    </row>
    <row r="25" spans="1:22" s="182" customFormat="1" ht="9" customHeight="1">
      <c r="A25" s="727" t="s">
        <v>58</v>
      </c>
      <c r="B25" s="244">
        <v>23161.59552736265</v>
      </c>
      <c r="C25" s="244">
        <v>39303.94877267876</v>
      </c>
      <c r="D25" s="244">
        <v>40930.05405405405</v>
      </c>
      <c r="E25" s="244">
        <v>68385.40145985401</v>
      </c>
      <c r="F25" s="244">
        <v>73624.85493230174</v>
      </c>
      <c r="G25" s="244">
        <v>58391.95591221116</v>
      </c>
      <c r="H25" s="777">
        <v>50724.50753186559</v>
      </c>
      <c r="I25" s="753">
        <f t="shared" si="0"/>
        <v>60722.62100082034</v>
      </c>
      <c r="J25" s="722">
        <f t="shared" si="1"/>
        <v>22</v>
      </c>
      <c r="K25" s="778">
        <v>10356</v>
      </c>
      <c r="L25" s="398">
        <v>9752</v>
      </c>
      <c r="M25" s="779">
        <v>525303</v>
      </c>
      <c r="N25" s="770">
        <v>592167</v>
      </c>
      <c r="O25" s="274">
        <f t="shared" si="2"/>
        <v>19.71061712659083</v>
      </c>
      <c r="P25" s="274">
        <f t="shared" si="3"/>
        <v>162.16942148516424</v>
      </c>
      <c r="Q25" s="187">
        <f t="shared" si="4"/>
        <v>0.75607299828859</v>
      </c>
      <c r="R25" s="170">
        <f t="shared" si="5"/>
        <v>0.7914203660889046</v>
      </c>
      <c r="S25" s="727" t="s">
        <v>58</v>
      </c>
      <c r="T25" s="186"/>
      <c r="V25" s="304"/>
    </row>
    <row r="26" spans="1:22" s="182" customFormat="1" ht="9" customHeight="1">
      <c r="A26" s="727" t="s">
        <v>82</v>
      </c>
      <c r="B26" s="244">
        <v>13821.282401091405</v>
      </c>
      <c r="C26" s="244">
        <v>20526.406712734453</v>
      </c>
      <c r="D26" s="244">
        <v>32143.283582089553</v>
      </c>
      <c r="E26" s="244">
        <v>40760.52828307999</v>
      </c>
      <c r="F26" s="244">
        <v>20778.804083616917</v>
      </c>
      <c r="G26" s="244">
        <v>21349.65034965035</v>
      </c>
      <c r="H26" s="777">
        <v>65819.4963849414</v>
      </c>
      <c r="I26" s="753">
        <f t="shared" si="0"/>
        <v>61376.7972235994</v>
      </c>
      <c r="J26" s="722">
        <f t="shared" si="1"/>
        <v>23</v>
      </c>
      <c r="K26" s="778">
        <v>4011</v>
      </c>
      <c r="L26" s="398">
        <v>4034</v>
      </c>
      <c r="M26" s="779">
        <v>264002</v>
      </c>
      <c r="N26" s="770">
        <v>247594</v>
      </c>
      <c r="O26" s="274">
        <f t="shared" si="2"/>
        <v>-6.749822477156528</v>
      </c>
      <c r="P26" s="274">
        <f t="shared" si="3"/>
        <v>344.0745470822067</v>
      </c>
      <c r="Q26" s="187">
        <f t="shared" si="4"/>
        <v>0.9810710127909128</v>
      </c>
      <c r="R26" s="170">
        <f t="shared" si="5"/>
        <v>0.7999464866216706</v>
      </c>
      <c r="S26" s="727" t="s">
        <v>82</v>
      </c>
      <c r="T26" s="186"/>
      <c r="V26" s="304"/>
    </row>
    <row r="27" spans="1:22" s="182" customFormat="1" ht="9" customHeight="1">
      <c r="A27" s="727" t="s">
        <v>75</v>
      </c>
      <c r="B27" s="244">
        <v>29238.414044484118</v>
      </c>
      <c r="C27" s="244">
        <v>41340.16761448668</v>
      </c>
      <c r="D27" s="244">
        <v>32026.533373421527</v>
      </c>
      <c r="E27" s="244">
        <v>45521.70618986287</v>
      </c>
      <c r="F27" s="244">
        <v>60107.37386804657</v>
      </c>
      <c r="G27" s="244">
        <v>64971.09695038689</v>
      </c>
      <c r="H27" s="777">
        <v>65451.14031113125</v>
      </c>
      <c r="I27" s="753">
        <f t="shared" si="0"/>
        <v>62505.46299883766</v>
      </c>
      <c r="J27" s="722">
        <f t="shared" si="1"/>
        <v>24</v>
      </c>
      <c r="K27" s="778">
        <v>13242</v>
      </c>
      <c r="L27" s="398">
        <v>12905</v>
      </c>
      <c r="M27" s="779">
        <v>866704</v>
      </c>
      <c r="N27" s="770">
        <v>806633</v>
      </c>
      <c r="O27" s="274">
        <f t="shared" si="2"/>
        <v>-4.5005744717217935</v>
      </c>
      <c r="P27" s="274">
        <f t="shared" si="3"/>
        <v>113.77856850833342</v>
      </c>
      <c r="Q27" s="187">
        <f t="shared" si="4"/>
        <v>0.9755804896746755</v>
      </c>
      <c r="R27" s="170">
        <f t="shared" si="5"/>
        <v>0.8146568048903602</v>
      </c>
      <c r="S27" s="727" t="s">
        <v>75</v>
      </c>
      <c r="T27" s="186"/>
      <c r="V27" s="304"/>
    </row>
    <row r="28" spans="1:22" s="182" customFormat="1" ht="9" customHeight="1">
      <c r="A28" s="727" t="s">
        <v>94</v>
      </c>
      <c r="B28" s="244">
        <v>26465.043415987824</v>
      </c>
      <c r="C28" s="244">
        <v>38160.21260440395</v>
      </c>
      <c r="D28" s="244">
        <v>41818.693453017026</v>
      </c>
      <c r="E28" s="244">
        <v>55822.148117271085</v>
      </c>
      <c r="F28" s="244">
        <v>57139.01125795399</v>
      </c>
      <c r="G28" s="244">
        <v>63347.66645484714</v>
      </c>
      <c r="H28" s="777">
        <v>65613.95217605981</v>
      </c>
      <c r="I28" s="753">
        <f t="shared" si="0"/>
        <v>65360.38504777965</v>
      </c>
      <c r="J28" s="722">
        <f t="shared" si="1"/>
        <v>25</v>
      </c>
      <c r="K28" s="778">
        <v>14177</v>
      </c>
      <c r="L28" s="398">
        <v>14232</v>
      </c>
      <c r="M28" s="779">
        <v>930209</v>
      </c>
      <c r="N28" s="770">
        <v>930209</v>
      </c>
      <c r="O28" s="274">
        <f t="shared" si="2"/>
        <v>-0.38645306351882996</v>
      </c>
      <c r="P28" s="274">
        <f t="shared" si="3"/>
        <v>146.96874295809667</v>
      </c>
      <c r="Q28" s="187">
        <f t="shared" si="4"/>
        <v>0.9780072782402652</v>
      </c>
      <c r="R28" s="170">
        <f t="shared" si="5"/>
        <v>0.8518660592981768</v>
      </c>
      <c r="S28" s="727" t="s">
        <v>94</v>
      </c>
      <c r="T28" s="186"/>
      <c r="V28" s="304"/>
    </row>
    <row r="29" spans="1:22" s="182" customFormat="1" ht="9" customHeight="1">
      <c r="A29" s="727" t="s">
        <v>65</v>
      </c>
      <c r="B29" s="244">
        <v>16384.660766961653</v>
      </c>
      <c r="C29" s="244">
        <v>27580.23483365949</v>
      </c>
      <c r="D29" s="244">
        <v>27920.343615775088</v>
      </c>
      <c r="E29" s="244">
        <v>45864.854368932036</v>
      </c>
      <c r="F29" s="244">
        <v>56402.342961017974</v>
      </c>
      <c r="G29" s="244">
        <v>64862</v>
      </c>
      <c r="H29" s="777">
        <v>68639.64508973583</v>
      </c>
      <c r="I29" s="753">
        <f t="shared" si="0"/>
        <v>72521.67775761242</v>
      </c>
      <c r="J29" s="722">
        <f t="shared" si="1"/>
        <v>26</v>
      </c>
      <c r="K29" s="778">
        <v>4959</v>
      </c>
      <c r="L29" s="398">
        <v>4959</v>
      </c>
      <c r="M29" s="779">
        <v>340384</v>
      </c>
      <c r="N29" s="770">
        <v>359635</v>
      </c>
      <c r="O29" s="274">
        <f t="shared" si="2"/>
        <v>5.655671241891507</v>
      </c>
      <c r="P29" s="274">
        <f t="shared" si="3"/>
        <v>342.61934250019095</v>
      </c>
      <c r="Q29" s="187">
        <f t="shared" si="4"/>
        <v>1.0231066754440024</v>
      </c>
      <c r="R29" s="170">
        <f t="shared" si="5"/>
        <v>0.9452018344125133</v>
      </c>
      <c r="S29" s="727" t="s">
        <v>65</v>
      </c>
      <c r="T29" s="186"/>
      <c r="V29" s="304"/>
    </row>
    <row r="30" spans="1:22" s="182" customFormat="1" ht="9" customHeight="1">
      <c r="A30" s="727" t="s">
        <v>54</v>
      </c>
      <c r="B30" s="244">
        <v>28061.430527036275</v>
      </c>
      <c r="C30" s="244">
        <v>40701.21008097535</v>
      </c>
      <c r="D30" s="244">
        <v>39794.313314499224</v>
      </c>
      <c r="E30" s="244">
        <v>65109.64356793921</v>
      </c>
      <c r="F30" s="244">
        <v>72836.49672312537</v>
      </c>
      <c r="G30" s="244">
        <v>77515.82164688961</v>
      </c>
      <c r="H30" s="777">
        <v>76910.1103435902</v>
      </c>
      <c r="I30" s="753">
        <f t="shared" si="0"/>
        <v>78696.26294461954</v>
      </c>
      <c r="J30" s="722">
        <f t="shared" si="1"/>
        <v>27</v>
      </c>
      <c r="K30" s="778">
        <v>11147</v>
      </c>
      <c r="L30" s="398">
        <v>11105</v>
      </c>
      <c r="M30" s="779">
        <v>857317</v>
      </c>
      <c r="N30" s="770">
        <v>873922</v>
      </c>
      <c r="O30" s="274">
        <f t="shared" si="2"/>
        <v>2.3223898562228387</v>
      </c>
      <c r="P30" s="274">
        <f t="shared" si="3"/>
        <v>180.44280518342873</v>
      </c>
      <c r="Q30" s="187">
        <f t="shared" si="4"/>
        <v>1.1463819079890407</v>
      </c>
      <c r="R30" s="170">
        <f t="shared" si="5"/>
        <v>1.0256774856378166</v>
      </c>
      <c r="S30" s="727" t="s">
        <v>54</v>
      </c>
      <c r="T30" s="186"/>
      <c r="V30" s="304"/>
    </row>
    <row r="31" spans="1:22" s="182" customFormat="1" ht="9" customHeight="1">
      <c r="A31" s="727" t="s">
        <v>87</v>
      </c>
      <c r="B31" s="244">
        <v>26542.999851639383</v>
      </c>
      <c r="C31" s="244">
        <v>34196.888412017164</v>
      </c>
      <c r="D31" s="244">
        <v>47039.01868019314</v>
      </c>
      <c r="E31" s="244">
        <v>66168.72885882143</v>
      </c>
      <c r="F31" s="244">
        <v>58496.35166399715</v>
      </c>
      <c r="G31" s="244">
        <v>70710.07524152976</v>
      </c>
      <c r="H31" s="777">
        <v>76990.99621127702</v>
      </c>
      <c r="I31" s="753">
        <f t="shared" si="0"/>
        <v>80599.12031277768</v>
      </c>
      <c r="J31" s="722">
        <f t="shared" si="1"/>
        <v>28</v>
      </c>
      <c r="K31" s="778">
        <v>22435</v>
      </c>
      <c r="L31" s="398">
        <v>22508</v>
      </c>
      <c r="M31" s="779">
        <v>1727293</v>
      </c>
      <c r="N31" s="770">
        <v>1814125</v>
      </c>
      <c r="O31" s="274">
        <f t="shared" si="2"/>
        <v>4.686423450866036</v>
      </c>
      <c r="P31" s="274">
        <f t="shared" si="3"/>
        <v>203.65490247252373</v>
      </c>
      <c r="Q31" s="187">
        <f t="shared" si="4"/>
        <v>1.1475875504580726</v>
      </c>
      <c r="R31" s="170">
        <f t="shared" si="5"/>
        <v>1.0504781291229248</v>
      </c>
      <c r="S31" s="727" t="s">
        <v>87</v>
      </c>
      <c r="T31" s="186"/>
      <c r="V31" s="304"/>
    </row>
    <row r="32" spans="1:22" s="182" customFormat="1" ht="9" customHeight="1">
      <c r="A32" s="727" t="s">
        <v>99</v>
      </c>
      <c r="B32" s="244">
        <v>22309.311740890687</v>
      </c>
      <c r="C32" s="244">
        <v>27098.940701102983</v>
      </c>
      <c r="D32" s="244">
        <v>40588.32540940306</v>
      </c>
      <c r="E32" s="244">
        <v>36660.94147582697</v>
      </c>
      <c r="F32" s="244">
        <v>55205.191455962326</v>
      </c>
      <c r="G32" s="244">
        <v>62733.908948194665</v>
      </c>
      <c r="H32" s="777">
        <v>67923.96015084145</v>
      </c>
      <c r="I32" s="753">
        <f t="shared" si="0"/>
        <v>80737.96041935302</v>
      </c>
      <c r="J32" s="722">
        <f t="shared" si="1"/>
        <v>29</v>
      </c>
      <c r="K32" s="778">
        <v>17767</v>
      </c>
      <c r="L32" s="398">
        <v>17837</v>
      </c>
      <c r="M32" s="779">
        <v>1206805</v>
      </c>
      <c r="N32" s="770">
        <v>1440123</v>
      </c>
      <c r="O32" s="274">
        <f t="shared" si="2"/>
        <v>18.86521374792491</v>
      </c>
      <c r="P32" s="274">
        <f t="shared" si="3"/>
        <v>261.9025156718242</v>
      </c>
      <c r="Q32" s="187">
        <f t="shared" si="4"/>
        <v>1.0124390497950015</v>
      </c>
      <c r="R32" s="170">
        <f t="shared" si="5"/>
        <v>1.0522876835552375</v>
      </c>
      <c r="S32" s="727" t="s">
        <v>99</v>
      </c>
      <c r="T32" s="186"/>
      <c r="V32" s="304"/>
    </row>
    <row r="33" spans="1:22" s="182" customFormat="1" ht="9" customHeight="1">
      <c r="A33" s="727" t="s">
        <v>70</v>
      </c>
      <c r="B33" s="244">
        <v>30620.6833546501</v>
      </c>
      <c r="C33" s="244">
        <v>34036.64480413984</v>
      </c>
      <c r="D33" s="244">
        <v>33154.22019450114</v>
      </c>
      <c r="E33" s="244">
        <v>45990.35870411402</v>
      </c>
      <c r="F33" s="244">
        <v>55499.37121983352</v>
      </c>
      <c r="G33" s="244">
        <v>57649.257307139436</v>
      </c>
      <c r="H33" s="777">
        <v>74886.27920910725</v>
      </c>
      <c r="I33" s="753">
        <f t="shared" si="0"/>
        <v>81989.87902742844</v>
      </c>
      <c r="J33" s="722">
        <f t="shared" si="1"/>
        <v>30</v>
      </c>
      <c r="K33" s="778">
        <v>16690</v>
      </c>
      <c r="L33" s="398">
        <v>16698</v>
      </c>
      <c r="M33" s="779">
        <v>1249852</v>
      </c>
      <c r="N33" s="770">
        <v>1369067</v>
      </c>
      <c r="O33" s="274">
        <f t="shared" si="2"/>
        <v>9.485849602015334</v>
      </c>
      <c r="P33" s="274">
        <f t="shared" si="3"/>
        <v>167.75979516138833</v>
      </c>
      <c r="Q33" s="187">
        <f t="shared" si="4"/>
        <v>1.1162157388465002</v>
      </c>
      <c r="R33" s="170">
        <f t="shared" si="5"/>
        <v>1.0686044015556542</v>
      </c>
      <c r="S33" s="727" t="s">
        <v>70</v>
      </c>
      <c r="T33" s="186"/>
      <c r="V33" s="304"/>
    </row>
    <row r="34" spans="1:22" s="182" customFormat="1" ht="9" customHeight="1">
      <c r="A34" s="727" t="s">
        <v>100</v>
      </c>
      <c r="B34" s="244">
        <v>21922.118380062304</v>
      </c>
      <c r="C34" s="244">
        <v>31708.811031828747</v>
      </c>
      <c r="D34" s="244">
        <v>42467.54604681091</v>
      </c>
      <c r="E34" s="244">
        <v>60663.92748220942</v>
      </c>
      <c r="F34" s="244">
        <v>73059.46037384759</v>
      </c>
      <c r="G34" s="244">
        <v>80287.09513311854</v>
      </c>
      <c r="H34" s="777">
        <v>90691.5895782059</v>
      </c>
      <c r="I34" s="753">
        <f t="shared" si="0"/>
        <v>84671.39719547221</v>
      </c>
      <c r="J34" s="722">
        <f t="shared" si="1"/>
        <v>31</v>
      </c>
      <c r="K34" s="778">
        <v>11783</v>
      </c>
      <c r="L34" s="398">
        <v>11838</v>
      </c>
      <c r="M34" s="779">
        <v>1068619</v>
      </c>
      <c r="N34" s="770">
        <v>1002340</v>
      </c>
      <c r="O34" s="274">
        <f t="shared" si="2"/>
        <v>-6.638093356542512</v>
      </c>
      <c r="P34" s="274">
        <f t="shared" si="3"/>
        <v>286.2372957190078</v>
      </c>
      <c r="Q34" s="187">
        <f t="shared" si="4"/>
        <v>1.351801434619674</v>
      </c>
      <c r="R34" s="170">
        <f t="shared" si="5"/>
        <v>1.1035536190836421</v>
      </c>
      <c r="S34" s="727" t="s">
        <v>100</v>
      </c>
      <c r="T34" s="186"/>
      <c r="V34" s="304"/>
    </row>
    <row r="35" spans="1:22" s="182" customFormat="1" ht="9" customHeight="1">
      <c r="A35" s="727" t="s">
        <v>89</v>
      </c>
      <c r="B35" s="244">
        <v>16742.07811348563</v>
      </c>
      <c r="C35" s="244">
        <v>25476.535264145885</v>
      </c>
      <c r="D35" s="244">
        <v>28407.73729194782</v>
      </c>
      <c r="E35" s="244">
        <v>28944.25566343042</v>
      </c>
      <c r="F35" s="244">
        <v>42080.16393442623</v>
      </c>
      <c r="G35" s="244">
        <v>59961.044343141315</v>
      </c>
      <c r="H35" s="777">
        <v>49710.816411106505</v>
      </c>
      <c r="I35" s="753">
        <f t="shared" si="0"/>
        <v>86870.63579566336</v>
      </c>
      <c r="J35" s="722">
        <f t="shared" si="1"/>
        <v>32</v>
      </c>
      <c r="K35" s="778">
        <v>12065</v>
      </c>
      <c r="L35" s="748">
        <v>8163</v>
      </c>
      <c r="M35" s="779">
        <v>599761</v>
      </c>
      <c r="N35" s="770">
        <v>709125</v>
      </c>
      <c r="O35" s="274">
        <f t="shared" si="2"/>
        <v>74.75197968435401</v>
      </c>
      <c r="P35" s="274">
        <f t="shared" si="3"/>
        <v>418.8760630957136</v>
      </c>
      <c r="Q35" s="187">
        <f t="shared" si="4"/>
        <v>0.7409634482445729</v>
      </c>
      <c r="R35" s="170">
        <f t="shared" si="5"/>
        <v>1.1322171087254451</v>
      </c>
      <c r="S35" s="727" t="s">
        <v>89</v>
      </c>
      <c r="T35" s="186"/>
      <c r="V35" s="304"/>
    </row>
    <row r="36" spans="1:22" s="182" customFormat="1" ht="9" customHeight="1">
      <c r="A36" s="727" t="s">
        <v>77</v>
      </c>
      <c r="B36" s="244">
        <v>18703.40953118946</v>
      </c>
      <c r="C36" s="244">
        <v>22718.196611467407</v>
      </c>
      <c r="D36" s="244">
        <v>32258.57519788918</v>
      </c>
      <c r="E36" s="244">
        <v>56361.57718120806</v>
      </c>
      <c r="F36" s="244">
        <v>52313.97691884961</v>
      </c>
      <c r="G36" s="244">
        <v>51202.228717573984</v>
      </c>
      <c r="H36" s="777">
        <v>70835.83574529667</v>
      </c>
      <c r="I36" s="753">
        <f aca="true" t="shared" si="6" ref="I36:I53">N36*1000/L36</f>
        <v>101191.65308709035</v>
      </c>
      <c r="J36" s="722">
        <f aca="true" t="shared" si="7" ref="J36:J53">RANK(I36,I$4:I$53,1)</f>
        <v>33</v>
      </c>
      <c r="K36" s="778">
        <v>11056</v>
      </c>
      <c r="L36" s="398">
        <v>11046</v>
      </c>
      <c r="M36" s="779">
        <v>783161</v>
      </c>
      <c r="N36" s="770">
        <v>1117763</v>
      </c>
      <c r="O36" s="274">
        <f aca="true" t="shared" si="8" ref="O36:O53">(I36-H36)*100/H36</f>
        <v>42.85375759656966</v>
      </c>
      <c r="P36" s="274">
        <f aca="true" t="shared" si="9" ref="P36:P53">(I36-$B36)*100/$B36</f>
        <v>441.0331892607336</v>
      </c>
      <c r="Q36" s="187">
        <f aca="true" t="shared" si="10" ref="Q36:Q53">H36/H$55</f>
        <v>1.0558419455246462</v>
      </c>
      <c r="R36" s="170">
        <f aca="true" t="shared" si="11" ref="R36:R53">I36/$I$55</f>
        <v>1.3188682209591143</v>
      </c>
      <c r="S36" s="727" t="s">
        <v>77</v>
      </c>
      <c r="T36" s="186"/>
      <c r="V36" s="304"/>
    </row>
    <row r="37" spans="1:22" s="182" customFormat="1" ht="9" customHeight="1">
      <c r="A37" s="727" t="s">
        <v>67</v>
      </c>
      <c r="B37" s="244">
        <v>24366.3610719323</v>
      </c>
      <c r="C37" s="244">
        <v>40337.9164463247</v>
      </c>
      <c r="D37" s="244">
        <v>44936.78719830254</v>
      </c>
      <c r="E37" s="244">
        <v>92298.61792242533</v>
      </c>
      <c r="F37" s="244">
        <v>93859.73538351512</v>
      </c>
      <c r="G37" s="244">
        <v>74420.99615487794</v>
      </c>
      <c r="H37" s="777">
        <v>72782.2587856568</v>
      </c>
      <c r="I37" s="753">
        <f t="shared" si="6"/>
        <v>101253.84340364677</v>
      </c>
      <c r="J37" s="722">
        <f t="shared" si="7"/>
        <v>34</v>
      </c>
      <c r="K37" s="778">
        <v>11183</v>
      </c>
      <c r="L37" s="398">
        <v>11188</v>
      </c>
      <c r="M37" s="779">
        <v>813924</v>
      </c>
      <c r="N37" s="770">
        <v>1132828</v>
      </c>
      <c r="O37" s="274">
        <f t="shared" si="8"/>
        <v>39.11885271634475</v>
      </c>
      <c r="P37" s="274">
        <f t="shared" si="9"/>
        <v>315.5476605831038</v>
      </c>
      <c r="Q37" s="187">
        <f t="shared" si="10"/>
        <v>1.0848543100732537</v>
      </c>
      <c r="R37" s="170">
        <f t="shared" si="11"/>
        <v>1.3196787703439243</v>
      </c>
      <c r="S37" s="727" t="s">
        <v>67</v>
      </c>
      <c r="T37" s="186"/>
      <c r="V37" s="304"/>
    </row>
    <row r="38" spans="1:22" s="182" customFormat="1" ht="9" customHeight="1">
      <c r="A38" s="727" t="s">
        <v>56</v>
      </c>
      <c r="B38" s="244">
        <v>42214.8288973384</v>
      </c>
      <c r="C38" s="244">
        <v>142101.85788787485</v>
      </c>
      <c r="D38" s="244">
        <v>70142.53135689851</v>
      </c>
      <c r="E38" s="244">
        <v>142747.84450158826</v>
      </c>
      <c r="F38" s="244">
        <v>138393.22617680827</v>
      </c>
      <c r="G38" s="244">
        <v>124425.7795660296</v>
      </c>
      <c r="H38" s="777">
        <v>136078.8876276958</v>
      </c>
      <c r="I38" s="753">
        <f t="shared" si="6"/>
        <v>107415.77706918065</v>
      </c>
      <c r="J38" s="722">
        <f t="shared" si="7"/>
        <v>35</v>
      </c>
      <c r="K38" s="778">
        <v>7048</v>
      </c>
      <c r="L38" s="398">
        <v>7213</v>
      </c>
      <c r="M38" s="779">
        <v>959084</v>
      </c>
      <c r="N38" s="770">
        <v>774790</v>
      </c>
      <c r="O38" s="274">
        <f t="shared" si="8"/>
        <v>-21.063598518629735</v>
      </c>
      <c r="P38" s="274">
        <f t="shared" si="9"/>
        <v>154.45034333883825</v>
      </c>
      <c r="Q38" s="187">
        <f t="shared" si="10"/>
        <v>2.0283207778373096</v>
      </c>
      <c r="R38" s="170">
        <f t="shared" si="11"/>
        <v>1.3999895296131346</v>
      </c>
      <c r="S38" s="727" t="s">
        <v>56</v>
      </c>
      <c r="T38" s="186"/>
      <c r="V38" s="304"/>
    </row>
    <row r="39" spans="1:22" s="182" customFormat="1" ht="9" customHeight="1">
      <c r="A39" s="727" t="s">
        <v>85</v>
      </c>
      <c r="B39" s="244">
        <v>22636.696893690914</v>
      </c>
      <c r="C39" s="244">
        <v>31734.29118773946</v>
      </c>
      <c r="D39" s="244">
        <v>55400.64467197574</v>
      </c>
      <c r="E39" s="244">
        <v>75360.56838365897</v>
      </c>
      <c r="F39" s="244">
        <v>86435.97262952101</v>
      </c>
      <c r="G39" s="244">
        <v>87716.31205673759</v>
      </c>
      <c r="H39" s="777">
        <v>97817.32230288706</v>
      </c>
      <c r="I39" s="753">
        <f t="shared" si="6"/>
        <v>109660.08438818566</v>
      </c>
      <c r="J39" s="722">
        <f t="shared" si="7"/>
        <v>36</v>
      </c>
      <c r="K39" s="778">
        <v>5923</v>
      </c>
      <c r="L39" s="398">
        <v>5925</v>
      </c>
      <c r="M39" s="779">
        <v>579372</v>
      </c>
      <c r="N39" s="770">
        <v>649736</v>
      </c>
      <c r="O39" s="274">
        <f t="shared" si="8"/>
        <v>12.107019295240987</v>
      </c>
      <c r="P39" s="274">
        <f t="shared" si="9"/>
        <v>384.4350079129658</v>
      </c>
      <c r="Q39" s="187">
        <f t="shared" si="10"/>
        <v>1.4580138823751954</v>
      </c>
      <c r="R39" s="170">
        <f t="shared" si="11"/>
        <v>1.4292404165272379</v>
      </c>
      <c r="S39" s="727" t="s">
        <v>85</v>
      </c>
      <c r="T39" s="186"/>
      <c r="V39" s="304"/>
    </row>
    <row r="40" spans="1:22" s="182" customFormat="1" ht="9" customHeight="1">
      <c r="A40" s="727" t="s">
        <v>62</v>
      </c>
      <c r="B40" s="244">
        <v>27779.418917928433</v>
      </c>
      <c r="C40" s="244">
        <v>43015.007588106346</v>
      </c>
      <c r="D40" s="244">
        <v>49195.27717300285</v>
      </c>
      <c r="E40" s="244">
        <v>54092.04514175613</v>
      </c>
      <c r="F40" s="244">
        <v>63596.94881889764</v>
      </c>
      <c r="G40" s="244">
        <v>63433.29320345847</v>
      </c>
      <c r="H40" s="777">
        <v>90371.84617094586</v>
      </c>
      <c r="I40" s="753">
        <f t="shared" si="6"/>
        <v>112239.30155210644</v>
      </c>
      <c r="J40" s="722">
        <f t="shared" si="7"/>
        <v>37</v>
      </c>
      <c r="K40" s="778">
        <v>17994</v>
      </c>
      <c r="L40" s="398">
        <v>18040</v>
      </c>
      <c r="M40" s="779">
        <v>1626151</v>
      </c>
      <c r="N40" s="770">
        <v>2024797</v>
      </c>
      <c r="O40" s="274">
        <f t="shared" si="8"/>
        <v>24.197198915021016</v>
      </c>
      <c r="P40" s="274">
        <f t="shared" si="9"/>
        <v>304.03761462292084</v>
      </c>
      <c r="Q40" s="187">
        <f t="shared" si="10"/>
        <v>1.3470355065037978</v>
      </c>
      <c r="R40" s="170">
        <f t="shared" si="11"/>
        <v>1.462856307252136</v>
      </c>
      <c r="S40" s="727" t="s">
        <v>62</v>
      </c>
      <c r="T40" s="186"/>
      <c r="V40" s="304"/>
    </row>
    <row r="41" spans="1:22" s="182" customFormat="1" ht="9" customHeight="1">
      <c r="A41" s="727" t="s">
        <v>95</v>
      </c>
      <c r="B41" s="244">
        <v>14663.419549882432</v>
      </c>
      <c r="C41" s="244">
        <v>23450.843209941002</v>
      </c>
      <c r="D41" s="244">
        <v>22975.89163980173</v>
      </c>
      <c r="E41" s="244">
        <v>43154.06639422834</v>
      </c>
      <c r="F41" s="244">
        <v>56564.251984326336</v>
      </c>
      <c r="G41" s="244">
        <v>71457.44560645818</v>
      </c>
      <c r="H41" s="777">
        <v>72921.26684366078</v>
      </c>
      <c r="I41" s="753">
        <f t="shared" si="6"/>
        <v>120372.23899967554</v>
      </c>
      <c r="J41" s="722">
        <f t="shared" si="7"/>
        <v>38</v>
      </c>
      <c r="K41" s="778">
        <v>79852</v>
      </c>
      <c r="L41" s="398">
        <v>80134</v>
      </c>
      <c r="M41" s="779">
        <v>5822909</v>
      </c>
      <c r="N41" s="770">
        <v>9645909</v>
      </c>
      <c r="O41" s="274">
        <f t="shared" si="8"/>
        <v>65.07151371594662</v>
      </c>
      <c r="P41" s="274">
        <f t="shared" si="9"/>
        <v>720.9015543079149</v>
      </c>
      <c r="Q41" s="187">
        <f t="shared" si="10"/>
        <v>1.0869262915337996</v>
      </c>
      <c r="R41" s="170">
        <f t="shared" si="11"/>
        <v>1.5688558874093617</v>
      </c>
      <c r="S41" s="727" t="s">
        <v>95</v>
      </c>
      <c r="T41" s="186"/>
      <c r="V41" s="304"/>
    </row>
    <row r="42" spans="1:22" s="182" customFormat="1" ht="9" customHeight="1">
      <c r="A42" s="727" t="s">
        <v>59</v>
      </c>
      <c r="B42" s="244">
        <v>55721.7659137577</v>
      </c>
      <c r="C42" s="244">
        <v>205596.65809768636</v>
      </c>
      <c r="D42" s="244">
        <v>150008.80060346995</v>
      </c>
      <c r="E42" s="244">
        <v>139669.70156803238</v>
      </c>
      <c r="F42" s="244">
        <v>146676.84928048472</v>
      </c>
      <c r="G42" s="244">
        <v>140322.22222222222</v>
      </c>
      <c r="H42" s="777">
        <v>133117.70649153827</v>
      </c>
      <c r="I42" s="753">
        <f t="shared" si="6"/>
        <v>124040.5271009448</v>
      </c>
      <c r="J42" s="722">
        <f t="shared" si="7"/>
        <v>39</v>
      </c>
      <c r="K42" s="778">
        <v>3959</v>
      </c>
      <c r="L42" s="398">
        <v>4022</v>
      </c>
      <c r="M42" s="779">
        <v>527013</v>
      </c>
      <c r="N42" s="770">
        <v>498891</v>
      </c>
      <c r="O42" s="274">
        <f t="shared" si="8"/>
        <v>-6.8189120965440155</v>
      </c>
      <c r="P42" s="274">
        <f t="shared" si="9"/>
        <v>122.60695630667227</v>
      </c>
      <c r="Q42" s="187">
        <f t="shared" si="10"/>
        <v>1.9841829594724143</v>
      </c>
      <c r="R42" s="170">
        <f t="shared" si="11"/>
        <v>1.6166660422441945</v>
      </c>
      <c r="S42" s="727" t="s">
        <v>59</v>
      </c>
      <c r="T42" s="186"/>
      <c r="V42" s="304"/>
    </row>
    <row r="43" spans="1:22" s="182" customFormat="1" ht="9" customHeight="1">
      <c r="A43" s="727" t="s">
        <v>96</v>
      </c>
      <c r="B43" s="244">
        <v>34939.111747851</v>
      </c>
      <c r="C43" s="244">
        <v>31651.363479461514</v>
      </c>
      <c r="D43" s="244">
        <v>37016.57458563536</v>
      </c>
      <c r="E43" s="244">
        <v>118158.52613538988</v>
      </c>
      <c r="F43" s="244">
        <v>83897.40967961827</v>
      </c>
      <c r="G43" s="244">
        <v>81572.59713701431</v>
      </c>
      <c r="H43" s="777">
        <v>96369.35704514364</v>
      </c>
      <c r="I43" s="753">
        <f t="shared" si="6"/>
        <v>127791.63093808953</v>
      </c>
      <c r="J43" s="722">
        <f t="shared" si="7"/>
        <v>40</v>
      </c>
      <c r="K43" s="778">
        <v>5848</v>
      </c>
      <c r="L43" s="398">
        <v>5831</v>
      </c>
      <c r="M43" s="779">
        <v>563568</v>
      </c>
      <c r="N43" s="770">
        <v>745153</v>
      </c>
      <c r="O43" s="274">
        <f t="shared" si="8"/>
        <v>32.60608439903393</v>
      </c>
      <c r="P43" s="274">
        <f t="shared" si="9"/>
        <v>265.75523688277394</v>
      </c>
      <c r="Q43" s="187">
        <f t="shared" si="10"/>
        <v>1.4364312690171053</v>
      </c>
      <c r="R43" s="170">
        <f t="shared" si="11"/>
        <v>1.6655555651781677</v>
      </c>
      <c r="S43" s="727" t="s">
        <v>96</v>
      </c>
      <c r="T43" s="186"/>
      <c r="V43" s="304"/>
    </row>
    <row r="44" spans="1:22" s="182" customFormat="1" ht="9" customHeight="1">
      <c r="A44" s="727" t="s">
        <v>74</v>
      </c>
      <c r="B44" s="244">
        <v>38306.834910620404</v>
      </c>
      <c r="C44" s="244">
        <v>51383.286207979894</v>
      </c>
      <c r="D44" s="244">
        <v>75598.3198506534</v>
      </c>
      <c r="E44" s="244">
        <v>117619.06722948626</v>
      </c>
      <c r="F44" s="244">
        <v>106286.66598339654</v>
      </c>
      <c r="G44" s="244">
        <v>135270.67282999487</v>
      </c>
      <c r="H44" s="777">
        <v>137013.66344770906</v>
      </c>
      <c r="I44" s="753">
        <f t="shared" si="6"/>
        <v>141501.80208011533</v>
      </c>
      <c r="J44" s="722">
        <f t="shared" si="7"/>
        <v>41</v>
      </c>
      <c r="K44" s="778">
        <v>9734</v>
      </c>
      <c r="L44" s="398">
        <v>9711</v>
      </c>
      <c r="M44" s="779">
        <v>1333691</v>
      </c>
      <c r="N44" s="770">
        <v>1374124</v>
      </c>
      <c r="O44" s="274">
        <f t="shared" si="8"/>
        <v>3.275686905575782</v>
      </c>
      <c r="P44" s="274">
        <f t="shared" si="9"/>
        <v>269.3904819081896</v>
      </c>
      <c r="Q44" s="187">
        <f t="shared" si="10"/>
        <v>2.0422540576532073</v>
      </c>
      <c r="R44" s="170">
        <f t="shared" si="11"/>
        <v>1.8442452937427007</v>
      </c>
      <c r="S44" s="727" t="s">
        <v>74</v>
      </c>
      <c r="T44" s="186"/>
      <c r="V44" s="304"/>
    </row>
    <row r="45" spans="1:22" s="182" customFormat="1" ht="9" customHeight="1">
      <c r="A45" s="727" t="s">
        <v>86</v>
      </c>
      <c r="B45" s="244">
        <v>49107.60034158839</v>
      </c>
      <c r="C45" s="244">
        <v>84158.55371648446</v>
      </c>
      <c r="D45" s="244">
        <v>113270.25867353193</v>
      </c>
      <c r="E45" s="244">
        <v>137079.21697768022</v>
      </c>
      <c r="F45" s="244">
        <v>159597.69529509137</v>
      </c>
      <c r="G45" s="244">
        <v>147011.3961927803</v>
      </c>
      <c r="H45" s="777">
        <v>160328.1826712543</v>
      </c>
      <c r="I45" s="753">
        <f t="shared" si="6"/>
        <v>166345.176730486</v>
      </c>
      <c r="J45" s="722">
        <f t="shared" si="7"/>
        <v>42</v>
      </c>
      <c r="K45" s="778">
        <v>15985</v>
      </c>
      <c r="L45" s="398">
        <v>16296</v>
      </c>
      <c r="M45" s="779">
        <v>2562846</v>
      </c>
      <c r="N45" s="770">
        <v>2710761</v>
      </c>
      <c r="O45" s="274">
        <f t="shared" si="8"/>
        <v>3.7529235091308237</v>
      </c>
      <c r="P45" s="274">
        <f t="shared" si="9"/>
        <v>238.73611329692915</v>
      </c>
      <c r="Q45" s="187">
        <f t="shared" si="10"/>
        <v>2.389768095949766</v>
      </c>
      <c r="R45" s="170">
        <f t="shared" si="11"/>
        <v>2.168038179106041</v>
      </c>
      <c r="S45" s="727" t="s">
        <v>86</v>
      </c>
      <c r="T45" s="186"/>
      <c r="V45" s="304"/>
    </row>
    <row r="46" spans="1:22" s="182" customFormat="1" ht="9" customHeight="1">
      <c r="A46" s="727" t="s">
        <v>66</v>
      </c>
      <c r="B46" s="244">
        <v>53466.125276847066</v>
      </c>
      <c r="C46" s="244">
        <v>70250.43148084225</v>
      </c>
      <c r="D46" s="244">
        <v>76868.35369400815</v>
      </c>
      <c r="E46" s="244">
        <v>96598.1084640249</v>
      </c>
      <c r="F46" s="244">
        <v>112837.34284332689</v>
      </c>
      <c r="G46" s="244">
        <v>117654.1976877913</v>
      </c>
      <c r="H46" s="777">
        <v>166543.17092409442</v>
      </c>
      <c r="I46" s="753">
        <f t="shared" si="6"/>
        <v>177991.64926931108</v>
      </c>
      <c r="J46" s="722">
        <f t="shared" si="7"/>
        <v>43</v>
      </c>
      <c r="K46" s="778">
        <v>16481</v>
      </c>
      <c r="L46" s="398">
        <v>16765</v>
      </c>
      <c r="M46" s="779">
        <v>2744798</v>
      </c>
      <c r="N46" s="770">
        <v>2984030</v>
      </c>
      <c r="O46" s="274">
        <f t="shared" si="8"/>
        <v>6.874180599356155</v>
      </c>
      <c r="P46" s="274">
        <f t="shared" si="9"/>
        <v>232.90545807774936</v>
      </c>
      <c r="Q46" s="187">
        <f t="shared" si="10"/>
        <v>2.482405462605347</v>
      </c>
      <c r="R46" s="170">
        <f t="shared" si="11"/>
        <v>2.3198309609129524</v>
      </c>
      <c r="S46" s="727" t="s">
        <v>66</v>
      </c>
      <c r="T46" s="186"/>
      <c r="V46" s="304"/>
    </row>
    <row r="47" spans="1:22" s="182" customFormat="1" ht="9" customHeight="1">
      <c r="A47" s="727" t="s">
        <v>63</v>
      </c>
      <c r="B47" s="244">
        <v>77798.86685552409</v>
      </c>
      <c r="C47" s="244">
        <v>185186.5671641791</v>
      </c>
      <c r="D47" s="244">
        <v>176612.31281198005</v>
      </c>
      <c r="E47" s="244">
        <v>149802.0202020202</v>
      </c>
      <c r="F47" s="244">
        <v>132882.5910931174</v>
      </c>
      <c r="G47" s="244">
        <v>214810.2564102564</v>
      </c>
      <c r="H47" s="777">
        <v>158967.1794871795</v>
      </c>
      <c r="I47" s="753">
        <f t="shared" si="6"/>
        <v>185903.9039039039</v>
      </c>
      <c r="J47" s="722">
        <f t="shared" si="7"/>
        <v>44</v>
      </c>
      <c r="K47" s="778">
        <v>975</v>
      </c>
      <c r="L47" s="398">
        <v>999</v>
      </c>
      <c r="M47" s="779">
        <v>154993</v>
      </c>
      <c r="N47" s="770">
        <v>185718</v>
      </c>
      <c r="O47" s="274">
        <f t="shared" si="8"/>
        <v>16.94483383527404</v>
      </c>
      <c r="P47" s="274">
        <f t="shared" si="9"/>
        <v>138.9545136295309</v>
      </c>
      <c r="Q47" s="187">
        <f t="shared" si="10"/>
        <v>2.3694816938113656</v>
      </c>
      <c r="R47" s="170">
        <f t="shared" si="11"/>
        <v>2.4229543003915546</v>
      </c>
      <c r="S47" s="727" t="s">
        <v>63</v>
      </c>
      <c r="T47" s="186"/>
      <c r="V47" s="304"/>
    </row>
    <row r="48" spans="1:22" s="182" customFormat="1" ht="9" customHeight="1">
      <c r="A48" s="727" t="s">
        <v>71</v>
      </c>
      <c r="B48" s="244">
        <v>58990.58953778024</v>
      </c>
      <c r="C48" s="244">
        <v>95453.94555952708</v>
      </c>
      <c r="D48" s="244">
        <v>370767.1345995045</v>
      </c>
      <c r="E48" s="244">
        <v>634756.9866342649</v>
      </c>
      <c r="F48" s="244">
        <v>370584.7953216374</v>
      </c>
      <c r="G48" s="244">
        <v>353551.73472520727</v>
      </c>
      <c r="H48" s="777">
        <v>276610.97410604195</v>
      </c>
      <c r="I48" s="753">
        <f t="shared" si="6"/>
        <v>197257.62617859125</v>
      </c>
      <c r="J48" s="722">
        <f t="shared" si="7"/>
        <v>45</v>
      </c>
      <c r="K48" s="778">
        <v>3244</v>
      </c>
      <c r="L48" s="398">
        <v>3606</v>
      </c>
      <c r="M48" s="779">
        <v>897326</v>
      </c>
      <c r="N48" s="770">
        <v>711311</v>
      </c>
      <c r="O48" s="274">
        <f t="shared" si="8"/>
        <v>-28.687707775841783</v>
      </c>
      <c r="P48" s="274">
        <f t="shared" si="9"/>
        <v>234.38829434355551</v>
      </c>
      <c r="Q48" s="187">
        <f t="shared" si="10"/>
        <v>4.123018610294053</v>
      </c>
      <c r="R48" s="170">
        <f t="shared" si="11"/>
        <v>2.570931559788566</v>
      </c>
      <c r="S48" s="727" t="s">
        <v>71</v>
      </c>
      <c r="T48" s="186"/>
      <c r="V48" s="304"/>
    </row>
    <row r="49" spans="1:22" s="182" customFormat="1" ht="9" customHeight="1">
      <c r="A49" s="727" t="s">
        <v>72</v>
      </c>
      <c r="B49" s="244">
        <v>75533.49875930522</v>
      </c>
      <c r="C49" s="244">
        <v>134713.80784240848</v>
      </c>
      <c r="D49" s="244">
        <v>99987.43068391868</v>
      </c>
      <c r="E49" s="244">
        <v>107464.069591528</v>
      </c>
      <c r="F49" s="244">
        <v>157040.9478672986</v>
      </c>
      <c r="G49" s="244">
        <v>186347.5459541406</v>
      </c>
      <c r="H49" s="777">
        <v>207630.9816531114</v>
      </c>
      <c r="I49" s="753">
        <f t="shared" si="6"/>
        <v>227990.20151599185</v>
      </c>
      <c r="J49" s="722">
        <f t="shared" si="7"/>
        <v>46</v>
      </c>
      <c r="K49" s="778">
        <v>5287</v>
      </c>
      <c r="L49" s="398">
        <v>5409</v>
      </c>
      <c r="M49" s="779">
        <v>1097745</v>
      </c>
      <c r="N49" s="770">
        <v>1233199</v>
      </c>
      <c r="O49" s="274">
        <f t="shared" si="8"/>
        <v>9.805482640781685</v>
      </c>
      <c r="P49" s="274">
        <f t="shared" si="9"/>
        <v>201.83985286118497</v>
      </c>
      <c r="Q49" s="187">
        <f t="shared" si="10"/>
        <v>3.0948388949355947</v>
      </c>
      <c r="R49" s="170">
        <f t="shared" si="11"/>
        <v>2.971480574694425</v>
      </c>
      <c r="S49" s="727" t="s">
        <v>72</v>
      </c>
      <c r="T49" s="186"/>
      <c r="V49" s="304"/>
    </row>
    <row r="50" spans="1:22" s="182" customFormat="1" ht="9" customHeight="1">
      <c r="A50" s="727" t="s">
        <v>91</v>
      </c>
      <c r="B50" s="244">
        <v>41490.778688524595</v>
      </c>
      <c r="C50" s="244">
        <v>128262.28070175438</v>
      </c>
      <c r="D50" s="244">
        <v>174305.99647266313</v>
      </c>
      <c r="E50" s="244">
        <v>94052.18135158255</v>
      </c>
      <c r="F50" s="244">
        <v>136814.91464510333</v>
      </c>
      <c r="G50" s="244">
        <v>167735.02722323049</v>
      </c>
      <c r="H50" s="777">
        <v>219238.22463768115</v>
      </c>
      <c r="I50" s="753">
        <f t="shared" si="6"/>
        <v>232890.79422382673</v>
      </c>
      <c r="J50" s="722">
        <f t="shared" si="7"/>
        <v>47</v>
      </c>
      <c r="K50" s="778">
        <v>1104</v>
      </c>
      <c r="L50" s="398">
        <v>1108</v>
      </c>
      <c r="M50" s="779">
        <v>242039</v>
      </c>
      <c r="N50" s="770">
        <v>258043</v>
      </c>
      <c r="O50" s="274">
        <f t="shared" si="8"/>
        <v>6.227276109678488</v>
      </c>
      <c r="P50" s="274">
        <f t="shared" si="9"/>
        <v>461.30735933437427</v>
      </c>
      <c r="Q50" s="187">
        <f t="shared" si="10"/>
        <v>3.2678503923797986</v>
      </c>
      <c r="R50" s="170">
        <f t="shared" si="11"/>
        <v>3.0353518109975304</v>
      </c>
      <c r="S50" s="727" t="s">
        <v>91</v>
      </c>
      <c r="T50" s="186"/>
      <c r="V50" s="304"/>
    </row>
    <row r="51" spans="1:22" s="182" customFormat="1" ht="9" customHeight="1">
      <c r="A51" s="727" t="s">
        <v>57</v>
      </c>
      <c r="B51" s="244">
        <v>45951.35342886949</v>
      </c>
      <c r="C51" s="244">
        <v>103228.34175221335</v>
      </c>
      <c r="D51" s="244">
        <v>121829.21483754314</v>
      </c>
      <c r="E51" s="244">
        <v>141761.63750412676</v>
      </c>
      <c r="F51" s="244">
        <v>154033.24738026006</v>
      </c>
      <c r="G51" s="244">
        <v>157164.28963247396</v>
      </c>
      <c r="H51" s="777">
        <v>194552.02454660018</v>
      </c>
      <c r="I51" s="753">
        <f t="shared" si="6"/>
        <v>264175.3381326352</v>
      </c>
      <c r="J51" s="722">
        <f t="shared" si="7"/>
        <v>48</v>
      </c>
      <c r="K51" s="778">
        <v>18251</v>
      </c>
      <c r="L51" s="398">
        <v>18336</v>
      </c>
      <c r="M51" s="779">
        <v>3550769</v>
      </c>
      <c r="N51" s="770">
        <v>4843919</v>
      </c>
      <c r="O51" s="274">
        <f t="shared" si="8"/>
        <v>35.786476007274075</v>
      </c>
      <c r="P51" s="274">
        <f t="shared" si="9"/>
        <v>474.9021920356842</v>
      </c>
      <c r="Q51" s="187">
        <f t="shared" si="10"/>
        <v>2.8998907959758236</v>
      </c>
      <c r="R51" s="170">
        <f t="shared" si="11"/>
        <v>3.4430948363339886</v>
      </c>
      <c r="S51" s="727" t="s">
        <v>57</v>
      </c>
      <c r="T51" s="186"/>
      <c r="V51" s="304"/>
    </row>
    <row r="52" spans="1:22" s="182" customFormat="1" ht="9" customHeight="1">
      <c r="A52" s="727" t="s">
        <v>61</v>
      </c>
      <c r="B52" s="244">
        <v>55858.529819694864</v>
      </c>
      <c r="C52" s="244">
        <v>78825.77101816644</v>
      </c>
      <c r="D52" s="244">
        <v>175154.09781058636</v>
      </c>
      <c r="E52" s="244">
        <v>202576.3179916318</v>
      </c>
      <c r="F52" s="244">
        <v>305803.02149912843</v>
      </c>
      <c r="G52" s="244">
        <v>337529.5681063123</v>
      </c>
      <c r="H52" s="777">
        <v>380366.8075234071</v>
      </c>
      <c r="I52" s="753">
        <f t="shared" si="6"/>
        <v>427145.4153540043</v>
      </c>
      <c r="J52" s="722">
        <f t="shared" si="7"/>
        <v>49</v>
      </c>
      <c r="K52" s="778">
        <v>12069</v>
      </c>
      <c r="L52" s="398">
        <v>12062</v>
      </c>
      <c r="M52" s="779">
        <v>4590647</v>
      </c>
      <c r="N52" s="770">
        <v>5152228</v>
      </c>
      <c r="O52" s="274">
        <f t="shared" si="8"/>
        <v>12.298288627016575</v>
      </c>
      <c r="P52" s="274">
        <f t="shared" si="9"/>
        <v>664.6914745747557</v>
      </c>
      <c r="Q52" s="187">
        <f t="shared" si="10"/>
        <v>5.669548835600186</v>
      </c>
      <c r="R52" s="170">
        <f t="shared" si="11"/>
        <v>5.5671440959061425</v>
      </c>
      <c r="S52" s="727" t="s">
        <v>61</v>
      </c>
      <c r="T52" s="186"/>
      <c r="V52" s="304"/>
    </row>
    <row r="53" spans="1:22" s="182" customFormat="1" ht="9" customHeight="1" thickBot="1">
      <c r="A53" s="435" t="s">
        <v>83</v>
      </c>
      <c r="B53" s="306">
        <v>118014.20903062835</v>
      </c>
      <c r="C53" s="306">
        <v>207448.16883923032</v>
      </c>
      <c r="D53" s="306">
        <v>222460.71863581</v>
      </c>
      <c r="E53" s="306">
        <v>555712.447636146</v>
      </c>
      <c r="F53" s="306">
        <v>547031.691353772</v>
      </c>
      <c r="G53" s="306">
        <v>599979.353062629</v>
      </c>
      <c r="H53" s="799">
        <v>589361.3878392305</v>
      </c>
      <c r="I53" s="747">
        <f t="shared" si="6"/>
        <v>568735.9735973597</v>
      </c>
      <c r="J53" s="499">
        <f t="shared" si="7"/>
        <v>50</v>
      </c>
      <c r="K53" s="800">
        <v>2911</v>
      </c>
      <c r="L53" s="739">
        <v>3333</v>
      </c>
      <c r="M53" s="801">
        <v>1715631</v>
      </c>
      <c r="N53" s="771">
        <v>1895597</v>
      </c>
      <c r="O53" s="515">
        <f t="shared" si="8"/>
        <v>-3.4996208892288467</v>
      </c>
      <c r="P53" s="515">
        <f t="shared" si="9"/>
        <v>381.92160780381545</v>
      </c>
      <c r="Q53" s="802">
        <f t="shared" si="10"/>
        <v>8.784712819522229</v>
      </c>
      <c r="R53" s="191">
        <f t="shared" si="11"/>
        <v>7.412546181533751</v>
      </c>
      <c r="S53" s="435" t="s">
        <v>83</v>
      </c>
      <c r="T53" s="186"/>
      <c r="V53" s="304"/>
    </row>
    <row r="54" spans="1:22" s="165" customFormat="1" ht="9" customHeight="1">
      <c r="A54" s="743" t="s">
        <v>52</v>
      </c>
      <c r="B54" s="307" t="s">
        <v>140</v>
      </c>
      <c r="C54" s="307" t="s">
        <v>140</v>
      </c>
      <c r="D54" s="307" t="s">
        <v>140</v>
      </c>
      <c r="E54" s="307" t="s">
        <v>140</v>
      </c>
      <c r="F54" s="308"/>
      <c r="G54" s="308"/>
      <c r="H54" s="793"/>
      <c r="I54" s="794"/>
      <c r="J54" s="735"/>
      <c r="K54" s="795">
        <f>SUM(K4:K53)</f>
        <v>814770</v>
      </c>
      <c r="L54" s="730">
        <f>SUM(L4:L53)</f>
        <v>815504</v>
      </c>
      <c r="M54" s="795">
        <v>54662456</v>
      </c>
      <c r="N54" s="772">
        <v>62570465</v>
      </c>
      <c r="O54" s="796">
        <f>(N54/M54-1)*100</f>
        <v>14.466984432605813</v>
      </c>
      <c r="P54" s="797"/>
      <c r="Q54" s="516"/>
      <c r="R54" s="309"/>
      <c r="S54" s="798" t="s">
        <v>140</v>
      </c>
      <c r="V54" s="304"/>
    </row>
    <row r="55" spans="1:22" s="165" customFormat="1" ht="9" customHeight="1" thickBot="1">
      <c r="A55" s="809" t="s">
        <v>149</v>
      </c>
      <c r="B55" s="310">
        <v>20006.65655038941</v>
      </c>
      <c r="C55" s="310">
        <v>30955</v>
      </c>
      <c r="D55" s="311">
        <v>38186.282645290186</v>
      </c>
      <c r="E55" s="310">
        <v>54421.997932738675</v>
      </c>
      <c r="F55" s="312">
        <v>58884.377463127865</v>
      </c>
      <c r="G55" s="312">
        <v>61890.80186154999</v>
      </c>
      <c r="H55" s="810">
        <v>67089.43137327099</v>
      </c>
      <c r="I55" s="747">
        <f>N54*1000/L54</f>
        <v>76726.12887245188</v>
      </c>
      <c r="J55" s="499"/>
      <c r="K55" s="811">
        <f>K54/50</f>
        <v>16295.4</v>
      </c>
      <c r="L55" s="747">
        <f>AVERAGE(L4:L53)</f>
        <v>16310.08</v>
      </c>
      <c r="M55" s="812">
        <f>M54/50</f>
        <v>1093249.12</v>
      </c>
      <c r="N55" s="747">
        <f>N54/50</f>
        <v>1251409.3</v>
      </c>
      <c r="O55" s="388">
        <f>(I55-H55)*100/H55</f>
        <v>14.363957633750703</v>
      </c>
      <c r="P55" s="388">
        <f>(I55-$B55)*100/$B55</f>
        <v>283.5030040087257</v>
      </c>
      <c r="Q55" s="189">
        <f>H55/H$55</f>
        <v>1</v>
      </c>
      <c r="R55" s="191">
        <f>I55/$I$55</f>
        <v>1</v>
      </c>
      <c r="S55" s="192"/>
      <c r="V55" s="304"/>
    </row>
    <row r="56" spans="1:22" s="165" customFormat="1" ht="9" customHeight="1">
      <c r="A56" s="803"/>
      <c r="B56" s="307"/>
      <c r="C56" s="307"/>
      <c r="D56" s="793"/>
      <c r="E56" s="307"/>
      <c r="F56" s="804"/>
      <c r="G56" s="804"/>
      <c r="H56" s="805"/>
      <c r="I56" s="765"/>
      <c r="J56" s="735"/>
      <c r="K56" s="806"/>
      <c r="L56" s="756"/>
      <c r="M56" s="807"/>
      <c r="N56" s="808"/>
      <c r="O56" s="797"/>
      <c r="P56" s="797"/>
      <c r="Q56" s="516"/>
      <c r="R56" s="309"/>
      <c r="S56" s="743"/>
      <c r="V56" s="304"/>
    </row>
    <row r="57" spans="1:19" ht="9" customHeight="1">
      <c r="A57" s="767" t="s">
        <v>357</v>
      </c>
      <c r="B57" s="781"/>
      <c r="C57" s="781"/>
      <c r="D57" s="781"/>
      <c r="E57" s="781"/>
      <c r="F57" s="782"/>
      <c r="G57" s="782"/>
      <c r="H57" s="774"/>
      <c r="I57" s="396"/>
      <c r="J57" s="392"/>
      <c r="K57" s="392"/>
      <c r="L57" s="728"/>
      <c r="M57" s="728"/>
      <c r="N57" s="728"/>
      <c r="O57" s="783"/>
      <c r="P57" s="469"/>
      <c r="Q57" s="783"/>
      <c r="R57" s="783"/>
      <c r="S57" s="236"/>
    </row>
    <row r="58" ht="8.25" customHeight="1">
      <c r="N58" s="514" t="s">
        <v>313</v>
      </c>
    </row>
    <row r="59" ht="8.25" customHeight="1">
      <c r="I59" s="289"/>
    </row>
  </sheetData>
  <sheetProtection/>
  <mergeCells count="3">
    <mergeCell ref="B2:J2"/>
    <mergeCell ref="O2:P2"/>
    <mergeCell ref="A1:S1"/>
  </mergeCells>
  <printOptions/>
  <pageMargins left="0.5" right="0.5" top="0.75" bottom="0.5" header="0.5" footer="0.5"/>
  <pageSetup horizontalDpi="300" verticalDpi="300" orientation="landscape" r:id="rId1"/>
  <ignoredErrors>
    <ignoredError sqref="K5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AP59"/>
  <sheetViews>
    <sheetView workbookViewId="0" topLeftCell="A1">
      <selection activeCell="A1" sqref="A1:M1"/>
    </sheetView>
  </sheetViews>
  <sheetFormatPr defaultColWidth="9.140625" defaultRowHeight="9.75" customHeight="1"/>
  <cols>
    <col min="1" max="1" width="15.7109375" style="1265" customWidth="1"/>
    <col min="2" max="2" width="6.00390625" style="1266" customWidth="1"/>
    <col min="3" max="3" width="12.140625" style="1267" customWidth="1"/>
    <col min="4" max="4" width="7.421875" style="1265" customWidth="1"/>
    <col min="5" max="5" width="9.421875" style="1268" customWidth="1"/>
    <col min="6" max="6" width="8.140625" style="1265" customWidth="1"/>
    <col min="7" max="7" width="8.140625" style="1269" customWidth="1"/>
    <col min="8" max="8" width="11.140625" style="1265" customWidth="1"/>
    <col min="9" max="9" width="12.8515625" style="1269" customWidth="1"/>
    <col min="10" max="10" width="8.00390625" style="1265" customWidth="1"/>
    <col min="11" max="11" width="11.57421875" style="1265" customWidth="1"/>
    <col min="12" max="12" width="0.5625" style="1265" customWidth="1"/>
    <col min="13" max="13" width="7.7109375" style="1269" customWidth="1"/>
    <col min="14" max="14" width="3.00390625" style="1270" customWidth="1"/>
    <col min="15" max="15" width="11.140625" style="1265" customWidth="1"/>
    <col min="16" max="16" width="9.421875" style="1265" customWidth="1"/>
    <col min="17" max="17" width="10.00390625" style="1265" customWidth="1"/>
    <col min="18" max="18" width="8.421875" style="1265" customWidth="1"/>
    <col min="19" max="19" width="9.28125" style="1265" bestFit="1" customWidth="1"/>
    <col min="20" max="20" width="10.7109375" style="1265" bestFit="1" customWidth="1"/>
    <col min="21" max="21" width="10.7109375" style="1265" customWidth="1"/>
    <col min="22" max="22" width="9.28125" style="1265" bestFit="1" customWidth="1"/>
    <col min="23" max="23" width="11.7109375" style="1265" bestFit="1" customWidth="1"/>
    <col min="24" max="24" width="10.8515625" style="1265" customWidth="1"/>
    <col min="25" max="25" width="10.57421875" style="1265" customWidth="1"/>
    <col min="26" max="26" width="9.421875" style="1265" customWidth="1"/>
    <col min="27" max="27" width="9.28125" style="1265" bestFit="1" customWidth="1"/>
    <col min="28" max="28" width="2.421875" style="1270" customWidth="1"/>
    <col min="29" max="29" width="11.421875" style="1271" customWidth="1"/>
    <col min="30" max="30" width="12.00390625" style="1271" customWidth="1"/>
    <col min="31" max="31" width="12.28125" style="1271" customWidth="1"/>
    <col min="32" max="32" width="12.00390625" style="1271" customWidth="1"/>
    <col min="33" max="33" width="6.00390625" style="1271" customWidth="1"/>
    <col min="34" max="34" width="9.28125" style="1265" customWidth="1"/>
    <col min="35" max="35" width="2.7109375" style="1270" customWidth="1"/>
    <col min="36" max="36" width="12.28125" style="1265" customWidth="1"/>
    <col min="37" max="37" width="9.421875" style="1265" customWidth="1"/>
    <col min="38" max="39" width="12.28125" style="1265" customWidth="1"/>
    <col min="40" max="40" width="10.28125" style="1265" customWidth="1"/>
    <col min="41" max="41" width="12.57421875" style="1265" customWidth="1"/>
    <col min="42" max="42" width="3.421875" style="1270" customWidth="1"/>
    <col min="43" max="16384" width="9.140625" style="1265" customWidth="1"/>
  </cols>
  <sheetData>
    <row r="1" spans="1:42" s="1321" customFormat="1" ht="12" customHeight="1">
      <c r="A1" s="1478" t="s">
        <v>440</v>
      </c>
      <c r="B1" s="1479"/>
      <c r="C1" s="1479"/>
      <c r="D1" s="1479"/>
      <c r="E1" s="1479"/>
      <c r="F1" s="1479"/>
      <c r="G1" s="1479"/>
      <c r="H1" s="1479"/>
      <c r="I1" s="1479"/>
      <c r="J1" s="1479"/>
      <c r="K1" s="1479"/>
      <c r="L1" s="1479"/>
      <c r="M1" s="1480"/>
      <c r="N1" s="1322"/>
      <c r="AB1" s="1322"/>
      <c r="AC1" s="1323"/>
      <c r="AD1" s="1323"/>
      <c r="AE1" s="1323"/>
      <c r="AF1" s="1323"/>
      <c r="AG1" s="1323"/>
      <c r="AI1" s="1322"/>
      <c r="AP1" s="1322"/>
    </row>
    <row r="2" spans="1:42" s="1282" customFormat="1" ht="22.5" customHeight="1">
      <c r="A2" s="1272" t="s">
        <v>161</v>
      </c>
      <c r="B2" s="1273" t="s">
        <v>278</v>
      </c>
      <c r="C2" s="1274" t="s">
        <v>447</v>
      </c>
      <c r="D2" s="1273" t="s">
        <v>441</v>
      </c>
      <c r="E2" s="1275" t="s">
        <v>442</v>
      </c>
      <c r="F2" s="1273" t="s">
        <v>443</v>
      </c>
      <c r="G2" s="1275" t="s">
        <v>444</v>
      </c>
      <c r="H2" s="1273" t="s">
        <v>424</v>
      </c>
      <c r="I2" s="1275" t="s">
        <v>425</v>
      </c>
      <c r="J2" s="1273" t="s">
        <v>445</v>
      </c>
      <c r="K2" s="1275" t="s">
        <v>446</v>
      </c>
      <c r="L2" s="1324"/>
      <c r="M2" s="1273" t="s">
        <v>427</v>
      </c>
      <c r="N2" s="1276"/>
      <c r="O2" s="1277" t="s">
        <v>395</v>
      </c>
      <c r="P2" s="1278" t="s">
        <v>396</v>
      </c>
      <c r="Q2" s="1278" t="s">
        <v>421</v>
      </c>
      <c r="R2" s="1278" t="s">
        <v>397</v>
      </c>
      <c r="S2" s="1278" t="s">
        <v>398</v>
      </c>
      <c r="T2" s="1278" t="s">
        <v>399</v>
      </c>
      <c r="U2" s="1278" t="s">
        <v>422</v>
      </c>
      <c r="V2" s="1278" t="s">
        <v>400</v>
      </c>
      <c r="W2" s="1278" t="s">
        <v>401</v>
      </c>
      <c r="X2" s="1277" t="s">
        <v>402</v>
      </c>
      <c r="Y2" s="1278" t="s">
        <v>403</v>
      </c>
      <c r="Z2" s="1278" t="s">
        <v>423</v>
      </c>
      <c r="AA2" s="1277" t="s">
        <v>404</v>
      </c>
      <c r="AB2" s="1279"/>
      <c r="AC2" s="1280" t="s">
        <v>405</v>
      </c>
      <c r="AD2" s="1280" t="s">
        <v>406</v>
      </c>
      <c r="AE2" s="1280" t="s">
        <v>407</v>
      </c>
      <c r="AF2" s="1280" t="s">
        <v>408</v>
      </c>
      <c r="AG2" s="1280" t="s">
        <v>409</v>
      </c>
      <c r="AH2" s="1280" t="s">
        <v>410</v>
      </c>
      <c r="AI2" s="1279"/>
      <c r="AJ2" s="1281" t="s">
        <v>411</v>
      </c>
      <c r="AK2" s="1281" t="s">
        <v>412</v>
      </c>
      <c r="AL2" s="1281" t="s">
        <v>413</v>
      </c>
      <c r="AM2" s="1281" t="s">
        <v>417</v>
      </c>
      <c r="AN2" s="1281" t="s">
        <v>416</v>
      </c>
      <c r="AO2" s="1281" t="s">
        <v>414</v>
      </c>
      <c r="AP2" s="1279"/>
    </row>
    <row r="3" spans="1:42" s="1266" customFormat="1" ht="9" customHeight="1">
      <c r="A3" s="1283" t="s">
        <v>33</v>
      </c>
      <c r="B3" s="1284" t="s">
        <v>80</v>
      </c>
      <c r="C3" s="1285">
        <v>353116</v>
      </c>
      <c r="D3" s="1328">
        <f aca="true" t="shared" si="0" ref="D3:D34">C3/U3</f>
        <v>551.9895578499801</v>
      </c>
      <c r="E3" s="1330">
        <f>RANK(D3,$D$3:$D$52,0)</f>
        <v>7</v>
      </c>
      <c r="F3" s="1286">
        <f aca="true" t="shared" si="1" ref="F3:F34">C3/Z3</f>
        <v>45.017338092809794</v>
      </c>
      <c r="G3" s="1330">
        <f>RANK(F3,$F$3:$F$52,0)</f>
        <v>15</v>
      </c>
      <c r="H3" s="1326">
        <f aca="true" t="shared" si="2" ref="H3:H34">AG3</f>
        <v>2.314114560399237</v>
      </c>
      <c r="I3" s="1331">
        <f>RANK(H3,$H$3:$H$52,0)</f>
        <v>7</v>
      </c>
      <c r="J3" s="1328">
        <f>C3*1000/AO3</f>
        <v>478.41797285158606</v>
      </c>
      <c r="K3" s="1331">
        <f>RANK(J3,$J$3:$J$52,0)</f>
        <v>24</v>
      </c>
      <c r="L3" s="1325"/>
      <c r="M3" s="1303">
        <v>1</v>
      </c>
      <c r="N3" s="1288"/>
      <c r="O3" s="1289">
        <v>68698</v>
      </c>
      <c r="P3" s="1289">
        <v>278</v>
      </c>
      <c r="Q3" s="1289">
        <f aca="true" t="shared" si="3" ref="Q3:Q34">SUM(O3,P3)</f>
        <v>68976</v>
      </c>
      <c r="R3" s="1290">
        <v>0.403038738111807</v>
      </c>
      <c r="S3" s="1289">
        <v>297.715</v>
      </c>
      <c r="T3" s="1289">
        <v>342</v>
      </c>
      <c r="U3" s="1289">
        <f aca="true" t="shared" si="4" ref="U3:U34">SUM(S3,T3)</f>
        <v>639.7149999999999</v>
      </c>
      <c r="V3" s="1290">
        <v>53.461306988268205</v>
      </c>
      <c r="W3" s="1291">
        <v>9.274457782417073</v>
      </c>
      <c r="X3" s="1292">
        <v>5627</v>
      </c>
      <c r="Y3" s="1293">
        <v>2217</v>
      </c>
      <c r="Z3" s="1293">
        <f aca="true" t="shared" si="5" ref="Z3:Z34">SUM(X3:Y3)</f>
        <v>7844</v>
      </c>
      <c r="AA3" s="1291">
        <v>12261.710292864791</v>
      </c>
      <c r="AB3" s="1288"/>
      <c r="AC3" s="1294">
        <v>109008</v>
      </c>
      <c r="AD3" s="1294">
        <v>2210368</v>
      </c>
      <c r="AE3" s="1294">
        <v>252257</v>
      </c>
      <c r="AF3" s="1294">
        <v>4697786</v>
      </c>
      <c r="AG3" s="1295">
        <f aca="true" t="shared" si="6" ref="AG3:AG34">AE3/AC3</f>
        <v>2.314114560399237</v>
      </c>
      <c r="AH3" s="1295">
        <f aca="true" t="shared" si="7" ref="AH3:AH34">AF3/AD3</f>
        <v>2.125341119668761</v>
      </c>
      <c r="AI3" s="1288"/>
      <c r="AJ3" s="1296">
        <v>344258</v>
      </c>
      <c r="AK3" s="1296">
        <v>2512</v>
      </c>
      <c r="AL3" s="1296">
        <v>363767</v>
      </c>
      <c r="AM3" s="1296">
        <f aca="true" t="shared" si="8" ref="AM3:AM34">SUM(AJ3:AL3)</f>
        <v>710537</v>
      </c>
      <c r="AN3" s="1296">
        <v>27554</v>
      </c>
      <c r="AO3" s="1297">
        <f aca="true" t="shared" si="9" ref="AO3:AO34">SUM(AM3,AN3)</f>
        <v>738091</v>
      </c>
      <c r="AP3" s="1288"/>
    </row>
    <row r="4" spans="1:42" s="1266" customFormat="1" ht="9" customHeight="1">
      <c r="A4" s="1283" t="s">
        <v>30</v>
      </c>
      <c r="B4" s="1284" t="s">
        <v>84</v>
      </c>
      <c r="C4" s="1285">
        <v>825295</v>
      </c>
      <c r="D4" s="1328">
        <f t="shared" si="0"/>
        <v>418.9495485845836</v>
      </c>
      <c r="E4" s="1330">
        <f aca="true" t="shared" si="10" ref="E4:E52">RANK(D4,$D$3:$D$52,0)</f>
        <v>22</v>
      </c>
      <c r="F4" s="1286">
        <f t="shared" si="1"/>
        <v>30.737243947858474</v>
      </c>
      <c r="G4" s="1330">
        <f aca="true" t="shared" si="11" ref="G4:G52">RANK(F4,$F$3:$F$52,0)</f>
        <v>35</v>
      </c>
      <c r="H4" s="1326">
        <f t="shared" si="2"/>
        <v>1.193719377756002</v>
      </c>
      <c r="I4" s="1331">
        <f aca="true" t="shared" si="12" ref="I4:I52">RANK(H4,$H$3:$H$52,0)</f>
        <v>23</v>
      </c>
      <c r="J4" s="1328">
        <f aca="true" t="shared" si="13" ref="J4:J53">C4*1000/AO4</f>
        <v>501.3601747633211</v>
      </c>
      <c r="K4" s="1331">
        <f aca="true" t="shared" si="14" ref="K4:K52">RANK(J4,$J$3:$J$52,0)</f>
        <v>21</v>
      </c>
      <c r="L4" s="1325"/>
      <c r="M4" s="1303">
        <v>2</v>
      </c>
      <c r="N4" s="1288"/>
      <c r="O4" s="1289">
        <v>120710</v>
      </c>
      <c r="P4" s="1289">
        <v>646</v>
      </c>
      <c r="Q4" s="1289">
        <f t="shared" si="3"/>
        <v>121356</v>
      </c>
      <c r="R4" s="1290">
        <v>0.5323181383697551</v>
      </c>
      <c r="S4" s="1289">
        <v>804.915</v>
      </c>
      <c r="T4" s="1289">
        <v>1165</v>
      </c>
      <c r="U4" s="1289">
        <f t="shared" si="4"/>
        <v>1969.915</v>
      </c>
      <c r="V4" s="1290">
        <v>59.139607546518505</v>
      </c>
      <c r="W4" s="1291">
        <v>16.232530736016347</v>
      </c>
      <c r="X4" s="1292">
        <v>15558</v>
      </c>
      <c r="Y4" s="1293">
        <v>11292</v>
      </c>
      <c r="Z4" s="1293">
        <f t="shared" si="5"/>
        <v>26850</v>
      </c>
      <c r="AA4" s="1291">
        <v>13630.029722094609</v>
      </c>
      <c r="AB4" s="1288"/>
      <c r="AC4" s="1294">
        <v>326560</v>
      </c>
      <c r="AD4" s="1294">
        <v>5416536</v>
      </c>
      <c r="AE4" s="1294">
        <v>389821</v>
      </c>
      <c r="AF4" s="1294">
        <v>6866989</v>
      </c>
      <c r="AG4" s="1295">
        <f t="shared" si="6"/>
        <v>1.193719377756002</v>
      </c>
      <c r="AH4" s="1295">
        <f t="shared" si="7"/>
        <v>1.2677823981969287</v>
      </c>
      <c r="AI4" s="1288"/>
      <c r="AJ4" s="1296">
        <v>703057</v>
      </c>
      <c r="AK4" s="1296">
        <v>3426</v>
      </c>
      <c r="AL4" s="1296">
        <v>892850</v>
      </c>
      <c r="AM4" s="1296">
        <f t="shared" si="8"/>
        <v>1599333</v>
      </c>
      <c r="AN4" s="1296">
        <v>46779</v>
      </c>
      <c r="AO4" s="1297">
        <f t="shared" si="9"/>
        <v>1646112</v>
      </c>
      <c r="AP4" s="1288"/>
    </row>
    <row r="5" spans="1:42" s="1266" customFormat="1" ht="9" customHeight="1">
      <c r="A5" s="1283" t="s">
        <v>15</v>
      </c>
      <c r="B5" s="1284" t="s">
        <v>68</v>
      </c>
      <c r="C5" s="1285">
        <v>1077076</v>
      </c>
      <c r="D5" s="1328">
        <f t="shared" si="0"/>
        <v>387.99609653756835</v>
      </c>
      <c r="E5" s="1330">
        <f t="shared" si="10"/>
        <v>25</v>
      </c>
      <c r="F5" s="1286">
        <f t="shared" si="1"/>
        <v>35.84518104366347</v>
      </c>
      <c r="G5" s="1330">
        <f t="shared" si="11"/>
        <v>29</v>
      </c>
      <c r="H5" s="1326">
        <f t="shared" si="2"/>
        <v>1.178953972113247</v>
      </c>
      <c r="I5" s="1331">
        <f t="shared" si="12"/>
        <v>25</v>
      </c>
      <c r="J5" s="1328">
        <f t="shared" si="13"/>
        <v>429.69651683138534</v>
      </c>
      <c r="K5" s="1331">
        <f t="shared" si="14"/>
        <v>31</v>
      </c>
      <c r="L5" s="1325"/>
      <c r="M5" s="1303">
        <v>3</v>
      </c>
      <c r="N5" s="1288"/>
      <c r="O5" s="1289">
        <v>80315</v>
      </c>
      <c r="P5" s="1289">
        <v>1500</v>
      </c>
      <c r="Q5" s="1289">
        <f t="shared" si="3"/>
        <v>81815</v>
      </c>
      <c r="R5" s="1290">
        <v>1.833404632402371</v>
      </c>
      <c r="S5" s="1289">
        <v>821.9969999999998</v>
      </c>
      <c r="T5" s="1289">
        <v>1954</v>
      </c>
      <c r="U5" s="1289">
        <f t="shared" si="4"/>
        <v>2775.997</v>
      </c>
      <c r="V5" s="1290">
        <v>70.38912506029365</v>
      </c>
      <c r="W5" s="1291">
        <v>33.93017172890057</v>
      </c>
      <c r="X5" s="1292">
        <v>14297</v>
      </c>
      <c r="Y5" s="1293">
        <v>15751</v>
      </c>
      <c r="Z5" s="1293">
        <f t="shared" si="5"/>
        <v>30048</v>
      </c>
      <c r="AA5" s="1291">
        <v>10824.219190438607</v>
      </c>
      <c r="AB5" s="1288"/>
      <c r="AC5" s="1294">
        <v>345899</v>
      </c>
      <c r="AD5" s="1294">
        <v>7472028</v>
      </c>
      <c r="AE5" s="1294">
        <v>407799</v>
      </c>
      <c r="AF5" s="1294">
        <v>8299086</v>
      </c>
      <c r="AG5" s="1295">
        <f t="shared" si="6"/>
        <v>1.178953972113247</v>
      </c>
      <c r="AH5" s="1295">
        <f t="shared" si="7"/>
        <v>1.110687219052177</v>
      </c>
      <c r="AI5" s="1288"/>
      <c r="AJ5" s="1296">
        <v>879318</v>
      </c>
      <c r="AK5" s="1296">
        <v>3936</v>
      </c>
      <c r="AL5" s="1296">
        <v>1545810</v>
      </c>
      <c r="AM5" s="1296">
        <f t="shared" si="8"/>
        <v>2429064</v>
      </c>
      <c r="AN5" s="1296">
        <v>77533</v>
      </c>
      <c r="AO5" s="1297">
        <f t="shared" si="9"/>
        <v>2506597</v>
      </c>
      <c r="AP5" s="1288"/>
    </row>
    <row r="6" spans="1:42" s="1266" customFormat="1" ht="9" customHeight="1">
      <c r="A6" s="1283" t="s">
        <v>39</v>
      </c>
      <c r="B6" s="1284" t="s">
        <v>92</v>
      </c>
      <c r="C6" s="1285">
        <v>1431242</v>
      </c>
      <c r="D6" s="1328">
        <f t="shared" si="0"/>
        <v>324.71336016057325</v>
      </c>
      <c r="E6" s="1330">
        <f t="shared" si="10"/>
        <v>36</v>
      </c>
      <c r="F6" s="1286">
        <f t="shared" si="1"/>
        <v>28.003717544855114</v>
      </c>
      <c r="G6" s="1330">
        <f t="shared" si="11"/>
        <v>39</v>
      </c>
      <c r="H6" s="1326">
        <f t="shared" si="2"/>
        <v>1.0360758959227212</v>
      </c>
      <c r="I6" s="1331">
        <f t="shared" si="12"/>
        <v>45</v>
      </c>
      <c r="J6" s="1328">
        <f t="shared" si="13"/>
        <v>395.8040252353613</v>
      </c>
      <c r="K6" s="1331">
        <f t="shared" si="14"/>
        <v>35</v>
      </c>
      <c r="L6" s="1325"/>
      <c r="M6" s="1303">
        <v>4</v>
      </c>
      <c r="N6" s="1288"/>
      <c r="O6" s="1289">
        <v>27245</v>
      </c>
      <c r="P6" s="1289">
        <v>2865</v>
      </c>
      <c r="Q6" s="1289">
        <f t="shared" si="3"/>
        <v>30110</v>
      </c>
      <c r="R6" s="1290">
        <v>9.515111258718035</v>
      </c>
      <c r="S6" s="1289">
        <v>1672.7089999999998</v>
      </c>
      <c r="T6" s="1289">
        <v>2735</v>
      </c>
      <c r="U6" s="1289">
        <f t="shared" si="4"/>
        <v>4407.709</v>
      </c>
      <c r="V6" s="1290">
        <v>62.05037583016484</v>
      </c>
      <c r="W6" s="1291">
        <v>146.38688143473928</v>
      </c>
      <c r="X6" s="1292">
        <v>25339</v>
      </c>
      <c r="Y6" s="1293">
        <v>25770</v>
      </c>
      <c r="Z6" s="1293">
        <f t="shared" si="5"/>
        <v>51109</v>
      </c>
      <c r="AA6" s="1291">
        <v>11595.366209520638</v>
      </c>
      <c r="AB6" s="1288"/>
      <c r="AC6" s="1294">
        <v>627649</v>
      </c>
      <c r="AD6" s="1294">
        <v>10819751</v>
      </c>
      <c r="AE6" s="1294">
        <v>650292</v>
      </c>
      <c r="AF6" s="1294">
        <v>10011545</v>
      </c>
      <c r="AG6" s="1295">
        <f t="shared" si="6"/>
        <v>1.0360758959227212</v>
      </c>
      <c r="AH6" s="1295">
        <f t="shared" si="7"/>
        <v>0.9253027172251931</v>
      </c>
      <c r="AI6" s="1288"/>
      <c r="AJ6" s="1296">
        <v>1940512</v>
      </c>
      <c r="AK6" s="1296">
        <v>18864</v>
      </c>
      <c r="AL6" s="1296">
        <v>1561650</v>
      </c>
      <c r="AM6" s="1296">
        <f t="shared" si="8"/>
        <v>3521026</v>
      </c>
      <c r="AN6" s="1296">
        <v>95011</v>
      </c>
      <c r="AO6" s="1297">
        <f t="shared" si="9"/>
        <v>3616037</v>
      </c>
      <c r="AP6" s="1288"/>
    </row>
    <row r="7" spans="1:42" s="1266" customFormat="1" ht="9" customHeight="1">
      <c r="A7" s="1283" t="s">
        <v>25</v>
      </c>
      <c r="B7" s="1284" t="s">
        <v>78</v>
      </c>
      <c r="C7" s="1285">
        <v>602337</v>
      </c>
      <c r="D7" s="1328">
        <f t="shared" si="0"/>
        <v>628.8354990964242</v>
      </c>
      <c r="E7" s="1330">
        <f t="shared" si="10"/>
        <v>4</v>
      </c>
      <c r="F7" s="1286">
        <f t="shared" si="1"/>
        <v>53.271159458742375</v>
      </c>
      <c r="G7" s="1330">
        <f t="shared" si="11"/>
        <v>4</v>
      </c>
      <c r="H7" s="1326">
        <f t="shared" si="2"/>
        <v>2.5409825033647375</v>
      </c>
      <c r="I7" s="1331">
        <f t="shared" si="12"/>
        <v>4</v>
      </c>
      <c r="J7" s="1328">
        <f t="shared" si="13"/>
        <v>621.6542852601747</v>
      </c>
      <c r="K7" s="1331">
        <f t="shared" si="14"/>
        <v>10</v>
      </c>
      <c r="L7" s="1325"/>
      <c r="M7" s="1303">
        <v>5</v>
      </c>
      <c r="N7" s="1288"/>
      <c r="O7" s="1289">
        <v>145232</v>
      </c>
      <c r="P7" s="1289">
        <v>320</v>
      </c>
      <c r="Q7" s="1289">
        <f t="shared" si="3"/>
        <v>145552</v>
      </c>
      <c r="R7" s="1290">
        <v>0.21985269869187643</v>
      </c>
      <c r="S7" s="1289">
        <v>499.861</v>
      </c>
      <c r="T7" s="1289">
        <v>458</v>
      </c>
      <c r="U7" s="1289">
        <f t="shared" si="4"/>
        <v>957.861</v>
      </c>
      <c r="V7" s="1290">
        <v>47.814870842429116</v>
      </c>
      <c r="W7" s="1291">
        <v>6.5808851819281085</v>
      </c>
      <c r="X7" s="1292">
        <v>8634</v>
      </c>
      <c r="Y7" s="1293">
        <v>2673</v>
      </c>
      <c r="Z7" s="1293">
        <f t="shared" si="5"/>
        <v>11307</v>
      </c>
      <c r="AA7" s="1291">
        <v>11804.426738326334</v>
      </c>
      <c r="AB7" s="1288"/>
      <c r="AC7" s="1294">
        <v>163460</v>
      </c>
      <c r="AD7" s="1294">
        <v>3017367</v>
      </c>
      <c r="AE7" s="1294">
        <v>415349</v>
      </c>
      <c r="AF7" s="1294">
        <v>7212037</v>
      </c>
      <c r="AG7" s="1295">
        <f t="shared" si="6"/>
        <v>2.5409825033647375</v>
      </c>
      <c r="AH7" s="1295">
        <f t="shared" si="7"/>
        <v>2.3901756067458813</v>
      </c>
      <c r="AI7" s="1288"/>
      <c r="AJ7" s="1296">
        <v>389754</v>
      </c>
      <c r="AK7" s="1296">
        <v>2483</v>
      </c>
      <c r="AL7" s="1296">
        <v>556291</v>
      </c>
      <c r="AM7" s="1296">
        <f t="shared" si="8"/>
        <v>948528</v>
      </c>
      <c r="AN7" s="1296">
        <v>20398</v>
      </c>
      <c r="AO7" s="1297">
        <f t="shared" si="9"/>
        <v>968926</v>
      </c>
      <c r="AP7" s="1288"/>
    </row>
    <row r="8" spans="1:42" s="1266" customFormat="1" ht="9" customHeight="1">
      <c r="A8" s="1283" t="s">
        <v>49</v>
      </c>
      <c r="B8" s="1284" t="s">
        <v>102</v>
      </c>
      <c r="C8" s="1285">
        <v>484327</v>
      </c>
      <c r="D8" s="1328">
        <f t="shared" si="0"/>
        <v>926.3565594935255</v>
      </c>
      <c r="E8" s="1330">
        <f t="shared" si="10"/>
        <v>2</v>
      </c>
      <c r="F8" s="1286">
        <f t="shared" si="1"/>
        <v>51.711189408498825</v>
      </c>
      <c r="G8" s="1330">
        <f t="shared" si="11"/>
        <v>7</v>
      </c>
      <c r="H8" s="1326">
        <f t="shared" si="2"/>
        <v>1.5607217249982832</v>
      </c>
      <c r="I8" s="1331">
        <f t="shared" si="12"/>
        <v>11</v>
      </c>
      <c r="J8" s="1328">
        <f t="shared" si="13"/>
        <v>701.746226313944</v>
      </c>
      <c r="K8" s="1331">
        <f t="shared" si="14"/>
        <v>8</v>
      </c>
      <c r="L8" s="1325"/>
      <c r="M8" s="1303">
        <v>6</v>
      </c>
      <c r="N8" s="1288"/>
      <c r="O8" s="1289">
        <v>96564</v>
      </c>
      <c r="P8" s="1289">
        <v>536</v>
      </c>
      <c r="Q8" s="1289">
        <f t="shared" si="3"/>
        <v>97100</v>
      </c>
      <c r="R8" s="1290">
        <v>0.5520082389289392</v>
      </c>
      <c r="S8" s="1289">
        <v>215.83</v>
      </c>
      <c r="T8" s="1289">
        <v>307</v>
      </c>
      <c r="U8" s="1289">
        <f t="shared" si="4"/>
        <v>522.83</v>
      </c>
      <c r="V8" s="1290">
        <v>58.71889524319568</v>
      </c>
      <c r="W8" s="1291">
        <v>5.384449021627189</v>
      </c>
      <c r="X8" s="1292">
        <v>6816</v>
      </c>
      <c r="Y8" s="1293">
        <v>2550</v>
      </c>
      <c r="Z8" s="1293">
        <f t="shared" si="5"/>
        <v>9366</v>
      </c>
      <c r="AA8" s="1291">
        <v>17914.04471816843</v>
      </c>
      <c r="AB8" s="1288"/>
      <c r="AC8" s="1294">
        <v>174748</v>
      </c>
      <c r="AD8" s="1294">
        <v>2924614</v>
      </c>
      <c r="AE8" s="1294">
        <v>272733</v>
      </c>
      <c r="AF8" s="1294">
        <v>5025477</v>
      </c>
      <c r="AG8" s="1295">
        <f t="shared" si="6"/>
        <v>1.5607217249982832</v>
      </c>
      <c r="AH8" s="1295">
        <f t="shared" si="7"/>
        <v>1.7183385568146772</v>
      </c>
      <c r="AI8" s="1288"/>
      <c r="AJ8" s="1296">
        <v>215911</v>
      </c>
      <c r="AK8" s="1296">
        <v>3206</v>
      </c>
      <c r="AL8" s="1296">
        <v>432985</v>
      </c>
      <c r="AM8" s="1296">
        <f t="shared" si="8"/>
        <v>652102</v>
      </c>
      <c r="AN8" s="1298">
        <v>38072</v>
      </c>
      <c r="AO8" s="1297">
        <f t="shared" si="9"/>
        <v>690174</v>
      </c>
      <c r="AP8" s="1288"/>
    </row>
    <row r="9" spans="1:42" s="1266" customFormat="1" ht="9" customHeight="1">
      <c r="A9" s="1283" t="s">
        <v>26</v>
      </c>
      <c r="B9" s="1284" t="s">
        <v>81</v>
      </c>
      <c r="C9" s="1285">
        <v>555059</v>
      </c>
      <c r="D9" s="1328">
        <f t="shared" si="0"/>
        <v>312.7848927994428</v>
      </c>
      <c r="E9" s="1330">
        <f t="shared" si="10"/>
        <v>37</v>
      </c>
      <c r="F9" s="1286">
        <f t="shared" si="1"/>
        <v>28.55388651679613</v>
      </c>
      <c r="G9" s="1330">
        <f t="shared" si="11"/>
        <v>36</v>
      </c>
      <c r="H9" s="1326">
        <f t="shared" si="2"/>
        <v>1.1471393710364663</v>
      </c>
      <c r="I9" s="1331">
        <f t="shared" si="12"/>
        <v>29</v>
      </c>
      <c r="J9" s="1328">
        <f t="shared" si="13"/>
        <v>311.9130827167383</v>
      </c>
      <c r="K9" s="1331">
        <f t="shared" si="14"/>
        <v>43</v>
      </c>
      <c r="L9" s="1325"/>
      <c r="M9" s="1303">
        <v>7</v>
      </c>
      <c r="N9" s="1288"/>
      <c r="O9" s="1289">
        <v>76354</v>
      </c>
      <c r="P9" s="1289">
        <v>518</v>
      </c>
      <c r="Q9" s="1289">
        <f t="shared" si="3"/>
        <v>76872</v>
      </c>
      <c r="R9" s="1290">
        <v>0.6738474346966385</v>
      </c>
      <c r="S9" s="1289">
        <v>669.5709999999999</v>
      </c>
      <c r="T9" s="1289">
        <v>1105</v>
      </c>
      <c r="U9" s="1289">
        <f t="shared" si="4"/>
        <v>1774.571</v>
      </c>
      <c r="V9" s="1290">
        <v>62.26857082641383</v>
      </c>
      <c r="W9" s="1291">
        <v>23.084751274846496</v>
      </c>
      <c r="X9" s="1292">
        <v>11265</v>
      </c>
      <c r="Y9" s="1293">
        <v>8174</v>
      </c>
      <c r="Z9" s="1293">
        <f t="shared" si="5"/>
        <v>19439</v>
      </c>
      <c r="AA9" s="1291">
        <v>10954.196817146229</v>
      </c>
      <c r="AB9" s="1288"/>
      <c r="AC9" s="1294">
        <v>261446</v>
      </c>
      <c r="AD9" s="1294">
        <v>5086071</v>
      </c>
      <c r="AE9" s="1294">
        <v>299915</v>
      </c>
      <c r="AF9" s="1294">
        <v>5629245</v>
      </c>
      <c r="AG9" s="1295">
        <f t="shared" si="6"/>
        <v>1.1471393710364663</v>
      </c>
      <c r="AH9" s="1295">
        <f t="shared" si="7"/>
        <v>1.1067963856580059</v>
      </c>
      <c r="AI9" s="1288"/>
      <c r="AJ9" s="1296">
        <v>815731</v>
      </c>
      <c r="AK9" s="1296">
        <v>7036</v>
      </c>
      <c r="AL9" s="1296">
        <v>916305</v>
      </c>
      <c r="AM9" s="1296">
        <f t="shared" si="8"/>
        <v>1739072</v>
      </c>
      <c r="AN9" s="1296">
        <v>40459</v>
      </c>
      <c r="AO9" s="1297">
        <f t="shared" si="9"/>
        <v>1779531</v>
      </c>
      <c r="AP9" s="1288"/>
    </row>
    <row r="10" spans="1:42" s="1266" customFormat="1" ht="9" customHeight="1">
      <c r="A10" s="1283" t="s">
        <v>40</v>
      </c>
      <c r="B10" s="1284" t="s">
        <v>93</v>
      </c>
      <c r="C10" s="1285">
        <v>360763</v>
      </c>
      <c r="D10" s="1328">
        <f t="shared" si="0"/>
        <v>453.0980364575353</v>
      </c>
      <c r="E10" s="1330">
        <f t="shared" si="10"/>
        <v>15</v>
      </c>
      <c r="F10" s="1286">
        <f t="shared" si="1"/>
        <v>40.06252082176569</v>
      </c>
      <c r="G10" s="1330">
        <f t="shared" si="11"/>
        <v>22</v>
      </c>
      <c r="H10" s="1326">
        <f t="shared" si="2"/>
        <v>2.342135070083534</v>
      </c>
      <c r="I10" s="1331">
        <f t="shared" si="12"/>
        <v>6</v>
      </c>
      <c r="J10" s="1328">
        <f t="shared" si="13"/>
        <v>390.76855420303417</v>
      </c>
      <c r="K10" s="1331">
        <f t="shared" si="14"/>
        <v>37</v>
      </c>
      <c r="L10" s="1325"/>
      <c r="M10" s="1303">
        <v>8</v>
      </c>
      <c r="N10" s="1288"/>
      <c r="O10" s="1289">
        <v>75635</v>
      </c>
      <c r="P10" s="1289">
        <v>250</v>
      </c>
      <c r="Q10" s="1289">
        <f t="shared" si="3"/>
        <v>75885</v>
      </c>
      <c r="R10" s="1290">
        <v>0.3294458720432233</v>
      </c>
      <c r="S10" s="1289">
        <v>429.21400000000006</v>
      </c>
      <c r="T10" s="1289">
        <v>367</v>
      </c>
      <c r="U10" s="1289">
        <f t="shared" si="4"/>
        <v>796.214</v>
      </c>
      <c r="V10" s="1290">
        <v>46.0931357650079</v>
      </c>
      <c r="W10" s="1291">
        <v>10.49237662252092</v>
      </c>
      <c r="X10" s="1292">
        <v>6416</v>
      </c>
      <c r="Y10" s="1293">
        <v>2589</v>
      </c>
      <c r="Z10" s="1293">
        <f t="shared" si="5"/>
        <v>9005</v>
      </c>
      <c r="AA10" s="1291">
        <v>11309.773503103437</v>
      </c>
      <c r="AB10" s="1288"/>
      <c r="AC10" s="1294">
        <v>127134</v>
      </c>
      <c r="AD10" s="1294">
        <v>2358628</v>
      </c>
      <c r="AE10" s="1294">
        <v>297765</v>
      </c>
      <c r="AF10" s="1294">
        <v>5033883</v>
      </c>
      <c r="AG10" s="1295">
        <f t="shared" si="6"/>
        <v>2.342135070083534</v>
      </c>
      <c r="AH10" s="1295">
        <f t="shared" si="7"/>
        <v>2.134242025448693</v>
      </c>
      <c r="AI10" s="1288"/>
      <c r="AJ10" s="1296">
        <v>372633</v>
      </c>
      <c r="AK10" s="1296">
        <v>2736</v>
      </c>
      <c r="AL10" s="1296">
        <v>489469</v>
      </c>
      <c r="AM10" s="1296">
        <f t="shared" si="8"/>
        <v>864838</v>
      </c>
      <c r="AN10" s="1296">
        <v>58376</v>
      </c>
      <c r="AO10" s="1297">
        <f t="shared" si="9"/>
        <v>923214</v>
      </c>
      <c r="AP10" s="1288"/>
    </row>
    <row r="11" spans="1:42" s="1266" customFormat="1" ht="9" customHeight="1">
      <c r="A11" s="1283" t="s">
        <v>9</v>
      </c>
      <c r="B11" s="1284" t="s">
        <v>62</v>
      </c>
      <c r="C11" s="1285">
        <v>2745248</v>
      </c>
      <c r="D11" s="1328">
        <f t="shared" si="0"/>
        <v>287.6186385185573</v>
      </c>
      <c r="E11" s="1330">
        <f t="shared" si="10"/>
        <v>43</v>
      </c>
      <c r="F11" s="1286">
        <f t="shared" si="1"/>
        <v>24.39331443651647</v>
      </c>
      <c r="G11" s="1330">
        <f t="shared" si="11"/>
        <v>46</v>
      </c>
      <c r="H11" s="1326">
        <f t="shared" si="2"/>
        <v>1.0387422718036428</v>
      </c>
      <c r="I11" s="1331">
        <f t="shared" si="12"/>
        <v>44</v>
      </c>
      <c r="J11" s="1328">
        <f t="shared" si="13"/>
        <v>316.0928784663016</v>
      </c>
      <c r="K11" s="1331">
        <f t="shared" si="14"/>
        <v>41</v>
      </c>
      <c r="L11" s="1325"/>
      <c r="M11" s="1303">
        <v>9</v>
      </c>
      <c r="N11" s="1288"/>
      <c r="O11" s="1289">
        <v>48241</v>
      </c>
      <c r="P11" s="1289">
        <v>9665</v>
      </c>
      <c r="Q11" s="1289">
        <f t="shared" si="3"/>
        <v>57906</v>
      </c>
      <c r="R11" s="1290">
        <v>16.690843781300728</v>
      </c>
      <c r="S11" s="1289">
        <v>2348.75</v>
      </c>
      <c r="T11" s="1289">
        <v>7196</v>
      </c>
      <c r="U11" s="1289">
        <f t="shared" si="4"/>
        <v>9544.75</v>
      </c>
      <c r="V11" s="1290">
        <v>75.39223133136016</v>
      </c>
      <c r="W11" s="1291">
        <v>164.8317963596173</v>
      </c>
      <c r="X11" s="1292">
        <v>41396</v>
      </c>
      <c r="Y11" s="1293">
        <v>71145</v>
      </c>
      <c r="Z11" s="1293">
        <f t="shared" si="5"/>
        <v>112541</v>
      </c>
      <c r="AA11" s="1291">
        <v>11790.879803033082</v>
      </c>
      <c r="AB11" s="1288"/>
      <c r="AC11" s="1294">
        <v>1293316</v>
      </c>
      <c r="AD11" s="1294">
        <v>22815506</v>
      </c>
      <c r="AE11" s="1294">
        <v>1343422</v>
      </c>
      <c r="AF11" s="1294">
        <v>21365242</v>
      </c>
      <c r="AG11" s="1295">
        <f t="shared" si="6"/>
        <v>1.0387422718036428</v>
      </c>
      <c r="AH11" s="1295">
        <f t="shared" si="7"/>
        <v>0.9364351594919701</v>
      </c>
      <c r="AI11" s="1288"/>
      <c r="AJ11" s="1296">
        <v>4155154</v>
      </c>
      <c r="AK11" s="1296">
        <v>22083</v>
      </c>
      <c r="AL11" s="1296">
        <v>4335274</v>
      </c>
      <c r="AM11" s="1296">
        <f t="shared" si="8"/>
        <v>8512511</v>
      </c>
      <c r="AN11" s="1296">
        <v>172430</v>
      </c>
      <c r="AO11" s="1297">
        <f t="shared" si="9"/>
        <v>8684941</v>
      </c>
      <c r="AP11" s="1288"/>
    </row>
    <row r="12" spans="1:42" s="1266" customFormat="1" ht="9" customHeight="1">
      <c r="A12" s="1283" t="s">
        <v>16</v>
      </c>
      <c r="B12" s="1284" t="s">
        <v>69</v>
      </c>
      <c r="C12" s="1285">
        <v>1887437</v>
      </c>
      <c r="D12" s="1328">
        <f t="shared" si="0"/>
        <v>444.99553692890726</v>
      </c>
      <c r="E12" s="1330">
        <f t="shared" si="10"/>
        <v>17</v>
      </c>
      <c r="F12" s="1286">
        <f t="shared" si="1"/>
        <v>39.27006221001602</v>
      </c>
      <c r="G12" s="1330">
        <f t="shared" si="11"/>
        <v>24</v>
      </c>
      <c r="H12" s="1326">
        <f t="shared" si="2"/>
        <v>1.0982942979113148</v>
      </c>
      <c r="I12" s="1331">
        <f t="shared" si="12"/>
        <v>37</v>
      </c>
      <c r="J12" s="1328">
        <f t="shared" si="13"/>
        <v>523.0492054080082</v>
      </c>
      <c r="K12" s="1331">
        <f t="shared" si="14"/>
        <v>17</v>
      </c>
      <c r="L12" s="1325"/>
      <c r="M12" s="1303">
        <v>10</v>
      </c>
      <c r="N12" s="1288"/>
      <c r="O12" s="1289">
        <v>38248</v>
      </c>
      <c r="P12" s="1289">
        <v>1480</v>
      </c>
      <c r="Q12" s="1289">
        <f t="shared" si="3"/>
        <v>39728</v>
      </c>
      <c r="R12" s="1290">
        <v>3.7253322593636726</v>
      </c>
      <c r="S12" s="1289">
        <v>1883.4740000000002</v>
      </c>
      <c r="T12" s="1289">
        <v>2358</v>
      </c>
      <c r="U12" s="1289">
        <f t="shared" si="4"/>
        <v>4241.474</v>
      </c>
      <c r="V12" s="1290">
        <v>55.59388080653094</v>
      </c>
      <c r="W12" s="1291">
        <v>106.76283729359646</v>
      </c>
      <c r="X12" s="1292">
        <v>27673</v>
      </c>
      <c r="Y12" s="1293">
        <v>20390</v>
      </c>
      <c r="Z12" s="1293">
        <f t="shared" si="5"/>
        <v>48063</v>
      </c>
      <c r="AA12" s="1291">
        <v>11331.673847346465</v>
      </c>
      <c r="AB12" s="1288"/>
      <c r="AC12" s="1294">
        <v>637626</v>
      </c>
      <c r="AD12" s="1294">
        <v>11543571</v>
      </c>
      <c r="AE12" s="1294">
        <v>700301</v>
      </c>
      <c r="AF12" s="1294">
        <v>11985559</v>
      </c>
      <c r="AG12" s="1295">
        <f t="shared" si="6"/>
        <v>1.0982942979113148</v>
      </c>
      <c r="AH12" s="1295">
        <f t="shared" si="7"/>
        <v>1.0382886716770747</v>
      </c>
      <c r="AI12" s="1288"/>
      <c r="AJ12" s="1296">
        <v>1937195</v>
      </c>
      <c r="AK12" s="1296">
        <v>14298</v>
      </c>
      <c r="AL12" s="1296">
        <v>1595127</v>
      </c>
      <c r="AM12" s="1296">
        <f t="shared" si="8"/>
        <v>3546620</v>
      </c>
      <c r="AN12" s="1296">
        <v>61906.65578125001</v>
      </c>
      <c r="AO12" s="1297">
        <f t="shared" si="9"/>
        <v>3608526.65578125</v>
      </c>
      <c r="AP12" s="1288"/>
    </row>
    <row r="13" spans="1:42" s="1266" customFormat="1" ht="9" customHeight="1">
      <c r="A13" s="1283" t="s">
        <v>7</v>
      </c>
      <c r="B13" s="1284" t="s">
        <v>60</v>
      </c>
      <c r="C13" s="1285">
        <v>676383</v>
      </c>
      <c r="D13" s="1328">
        <f t="shared" si="0"/>
        <v>782.1590630507283</v>
      </c>
      <c r="E13" s="1330">
        <f t="shared" si="10"/>
        <v>3</v>
      </c>
      <c r="F13" s="1286">
        <f t="shared" si="1"/>
        <v>71.32584625118633</v>
      </c>
      <c r="G13" s="1330">
        <f t="shared" si="11"/>
        <v>2</v>
      </c>
      <c r="H13" s="1326">
        <f t="shared" si="2"/>
        <v>1.9341538056533614</v>
      </c>
      <c r="I13" s="1331">
        <f t="shared" si="12"/>
        <v>9</v>
      </c>
      <c r="J13" s="1328">
        <f t="shared" si="13"/>
        <v>773.4405016740765</v>
      </c>
      <c r="K13" s="1331">
        <f t="shared" si="14"/>
        <v>2</v>
      </c>
      <c r="L13" s="1325"/>
      <c r="M13" s="1303">
        <v>11</v>
      </c>
      <c r="N13" s="1288"/>
      <c r="O13" s="1289">
        <v>1625</v>
      </c>
      <c r="P13" s="1289">
        <v>329</v>
      </c>
      <c r="Q13" s="1289">
        <f t="shared" si="3"/>
        <v>1954</v>
      </c>
      <c r="R13" s="1290">
        <v>16.83725690890481</v>
      </c>
      <c r="S13" s="1289">
        <v>202.764</v>
      </c>
      <c r="T13" s="1289">
        <v>662</v>
      </c>
      <c r="U13" s="1289">
        <f t="shared" si="4"/>
        <v>864.764</v>
      </c>
      <c r="V13" s="1290">
        <v>76.55267795606663</v>
      </c>
      <c r="W13" s="1291">
        <v>442.560900716479</v>
      </c>
      <c r="X13" s="1292">
        <v>2809</v>
      </c>
      <c r="Y13" s="1293">
        <v>6674</v>
      </c>
      <c r="Z13" s="1293">
        <f t="shared" si="5"/>
        <v>9483</v>
      </c>
      <c r="AA13" s="1291">
        <v>10965.997659477036</v>
      </c>
      <c r="AB13" s="1288"/>
      <c r="AC13" s="1294">
        <v>91167</v>
      </c>
      <c r="AD13" s="1294">
        <v>1810797</v>
      </c>
      <c r="AE13" s="1294">
        <v>176331</v>
      </c>
      <c r="AF13" s="1294">
        <v>2954030</v>
      </c>
      <c r="AG13" s="1295">
        <f t="shared" si="6"/>
        <v>1.9341538056533614</v>
      </c>
      <c r="AH13" s="1295">
        <f t="shared" si="7"/>
        <v>1.6313424420296698</v>
      </c>
      <c r="AI13" s="1288"/>
      <c r="AJ13" s="1296">
        <v>472688</v>
      </c>
      <c r="AK13" s="1296">
        <v>2258</v>
      </c>
      <c r="AL13" s="1296">
        <v>376277</v>
      </c>
      <c r="AM13" s="1296">
        <f t="shared" si="8"/>
        <v>851223</v>
      </c>
      <c r="AN13" s="1296">
        <v>23289</v>
      </c>
      <c r="AO13" s="1297">
        <f t="shared" si="9"/>
        <v>874512</v>
      </c>
      <c r="AP13" s="1288"/>
    </row>
    <row r="14" spans="1:42" s="1266" customFormat="1" ht="9" customHeight="1">
      <c r="A14" s="1283" t="s">
        <v>45</v>
      </c>
      <c r="B14" s="1284" t="s">
        <v>97</v>
      </c>
      <c r="C14" s="1285">
        <v>2885864</v>
      </c>
      <c r="D14" s="1328">
        <f t="shared" si="0"/>
        <v>374.19994136479977</v>
      </c>
      <c r="E14" s="1330">
        <f t="shared" si="10"/>
        <v>26</v>
      </c>
      <c r="F14" s="1286">
        <f t="shared" si="1"/>
        <v>35.16044689742559</v>
      </c>
      <c r="G14" s="1330">
        <f t="shared" si="11"/>
        <v>31</v>
      </c>
      <c r="H14" s="1326">
        <f t="shared" si="2"/>
        <v>1.1168700936946063</v>
      </c>
      <c r="I14" s="1331">
        <f t="shared" si="12"/>
        <v>35</v>
      </c>
      <c r="J14" s="1328">
        <f t="shared" si="13"/>
        <v>431.1008058656135</v>
      </c>
      <c r="K14" s="1331">
        <f t="shared" si="14"/>
        <v>30</v>
      </c>
      <c r="L14" s="1325"/>
      <c r="M14" s="1303">
        <v>12</v>
      </c>
      <c r="N14" s="1288"/>
      <c r="O14" s="1289">
        <v>35482</v>
      </c>
      <c r="P14" s="1289">
        <v>4112</v>
      </c>
      <c r="Q14" s="1289">
        <f t="shared" si="3"/>
        <v>39594</v>
      </c>
      <c r="R14" s="1290">
        <v>10.385411931100672</v>
      </c>
      <c r="S14" s="1289">
        <v>2123.0910000000003</v>
      </c>
      <c r="T14" s="1289">
        <v>5589</v>
      </c>
      <c r="U14" s="1289">
        <f t="shared" si="4"/>
        <v>7712.091</v>
      </c>
      <c r="V14" s="1290">
        <v>72.47061789078992</v>
      </c>
      <c r="W14" s="1291">
        <v>194.77928474011213</v>
      </c>
      <c r="X14" s="1292">
        <v>30894</v>
      </c>
      <c r="Y14" s="1293">
        <v>51183</v>
      </c>
      <c r="Z14" s="1293">
        <f t="shared" si="5"/>
        <v>82077</v>
      </c>
      <c r="AA14" s="1291">
        <v>10642.638941890078</v>
      </c>
      <c r="AB14" s="1288"/>
      <c r="AC14" s="1294">
        <v>987250</v>
      </c>
      <c r="AD14" s="1294">
        <v>17355562</v>
      </c>
      <c r="AE14" s="1294">
        <v>1102630</v>
      </c>
      <c r="AF14" s="1294">
        <v>18787471</v>
      </c>
      <c r="AG14" s="1295">
        <f t="shared" si="6"/>
        <v>1.1168700936946063</v>
      </c>
      <c r="AH14" s="1295">
        <f t="shared" si="7"/>
        <v>1.082504329159724</v>
      </c>
      <c r="AI14" s="1288"/>
      <c r="AJ14" s="1296">
        <v>3958939</v>
      </c>
      <c r="AK14" s="1296">
        <v>18235</v>
      </c>
      <c r="AL14" s="1296">
        <v>2636607</v>
      </c>
      <c r="AM14" s="1296">
        <f t="shared" si="8"/>
        <v>6613781</v>
      </c>
      <c r="AN14" s="1296">
        <v>80393.45</v>
      </c>
      <c r="AO14" s="1297">
        <f t="shared" si="9"/>
        <v>6694174.45</v>
      </c>
      <c r="AP14" s="1288"/>
    </row>
    <row r="15" spans="1:42" s="1266" customFormat="1" ht="9" customHeight="1">
      <c r="A15" s="1283" t="s">
        <v>34</v>
      </c>
      <c r="B15" s="1284" t="s">
        <v>87</v>
      </c>
      <c r="C15" s="1285">
        <v>3055443</v>
      </c>
      <c r="D15" s="1328">
        <f t="shared" si="0"/>
        <v>266.4572351923364</v>
      </c>
      <c r="E15" s="1330">
        <f t="shared" si="10"/>
        <v>45</v>
      </c>
      <c r="F15" s="1286">
        <f t="shared" si="1"/>
        <v>27.618325785720096</v>
      </c>
      <c r="G15" s="1330">
        <f t="shared" si="11"/>
        <v>40</v>
      </c>
      <c r="H15" s="1326">
        <f t="shared" si="2"/>
        <v>1.1507140845998551</v>
      </c>
      <c r="I15" s="1331">
        <f t="shared" si="12"/>
        <v>28</v>
      </c>
      <c r="J15" s="1328">
        <f t="shared" si="13"/>
        <v>272.9194782750524</v>
      </c>
      <c r="K15" s="1331">
        <f t="shared" si="14"/>
        <v>46</v>
      </c>
      <c r="L15" s="1325"/>
      <c r="M15" s="1303">
        <v>13</v>
      </c>
      <c r="N15" s="1288"/>
      <c r="O15" s="1289">
        <v>35377</v>
      </c>
      <c r="P15" s="1289">
        <v>5571</v>
      </c>
      <c r="Q15" s="1289">
        <f t="shared" si="3"/>
        <v>40948</v>
      </c>
      <c r="R15" s="1290">
        <v>13.605060076194198</v>
      </c>
      <c r="S15" s="1289">
        <v>2314.9169999999995</v>
      </c>
      <c r="T15" s="1289">
        <v>9152</v>
      </c>
      <c r="U15" s="1289">
        <f t="shared" si="4"/>
        <v>11466.917</v>
      </c>
      <c r="V15" s="1290">
        <v>79.81221107643842</v>
      </c>
      <c r="W15" s="1291">
        <v>280.0360701377357</v>
      </c>
      <c r="X15" s="1292">
        <v>36625</v>
      </c>
      <c r="Y15" s="1293">
        <v>74006</v>
      </c>
      <c r="Z15" s="1293">
        <f t="shared" si="5"/>
        <v>110631</v>
      </c>
      <c r="AA15" s="1291">
        <v>9647.841699734985</v>
      </c>
      <c r="AB15" s="1288"/>
      <c r="AC15" s="1294">
        <v>1335416</v>
      </c>
      <c r="AD15" s="1294">
        <v>26606692</v>
      </c>
      <c r="AE15" s="1294">
        <v>1536682</v>
      </c>
      <c r="AF15" s="1294">
        <v>25253242</v>
      </c>
      <c r="AG15" s="1295">
        <f t="shared" si="6"/>
        <v>1.1507140845998551</v>
      </c>
      <c r="AH15" s="1295">
        <f t="shared" si="7"/>
        <v>0.9491312185671184</v>
      </c>
      <c r="AI15" s="1288"/>
      <c r="AJ15" s="1296">
        <v>6362791</v>
      </c>
      <c r="AK15" s="1296">
        <v>45953</v>
      </c>
      <c r="AL15" s="1296">
        <v>4439732</v>
      </c>
      <c r="AM15" s="1296">
        <f t="shared" si="8"/>
        <v>10848476</v>
      </c>
      <c r="AN15" s="1296">
        <v>346925</v>
      </c>
      <c r="AO15" s="1297">
        <f t="shared" si="9"/>
        <v>11195401</v>
      </c>
      <c r="AP15" s="1288"/>
    </row>
    <row r="16" spans="1:42" s="1266" customFormat="1" ht="9" customHeight="1">
      <c r="A16" s="1283" t="s">
        <v>11</v>
      </c>
      <c r="B16" s="1284" t="s">
        <v>65</v>
      </c>
      <c r="C16" s="1285">
        <v>555303</v>
      </c>
      <c r="D16" s="1328">
        <f t="shared" si="0"/>
        <v>370.3496460588955</v>
      </c>
      <c r="E16" s="1330">
        <f t="shared" si="10"/>
        <v>28</v>
      </c>
      <c r="F16" s="1286">
        <f t="shared" si="1"/>
        <v>35.185844633126344</v>
      </c>
      <c r="G16" s="1330">
        <f t="shared" si="11"/>
        <v>30</v>
      </c>
      <c r="H16" s="1326">
        <f t="shared" si="2"/>
        <v>1.5738438004679696</v>
      </c>
      <c r="I16" s="1331">
        <f t="shared" si="12"/>
        <v>10</v>
      </c>
      <c r="J16" s="1328">
        <f t="shared" si="13"/>
        <v>418.778648060416</v>
      </c>
      <c r="K16" s="1331">
        <f t="shared" si="14"/>
        <v>33</v>
      </c>
      <c r="L16" s="1325"/>
      <c r="M16" s="1303">
        <v>14</v>
      </c>
      <c r="N16" s="1288"/>
      <c r="O16" s="1289">
        <v>82081</v>
      </c>
      <c r="P16" s="1289">
        <v>666</v>
      </c>
      <c r="Q16" s="1289">
        <f t="shared" si="3"/>
        <v>82747</v>
      </c>
      <c r="R16" s="1290">
        <v>0.8048630161818556</v>
      </c>
      <c r="S16" s="1289">
        <v>662.402</v>
      </c>
      <c r="T16" s="1289">
        <v>837</v>
      </c>
      <c r="U16" s="1289">
        <f t="shared" si="4"/>
        <v>1499.402</v>
      </c>
      <c r="V16" s="1290">
        <v>55.822254472116214</v>
      </c>
      <c r="W16" s="1291">
        <v>18.120318561397998</v>
      </c>
      <c r="X16" s="1292">
        <v>9519</v>
      </c>
      <c r="Y16" s="1293">
        <v>6263</v>
      </c>
      <c r="Z16" s="1293">
        <f t="shared" si="5"/>
        <v>15782</v>
      </c>
      <c r="AA16" s="1291">
        <v>10525.529511098424</v>
      </c>
      <c r="AB16" s="1288"/>
      <c r="AC16" s="1294">
        <v>187619</v>
      </c>
      <c r="AD16" s="1294">
        <v>3330993</v>
      </c>
      <c r="AE16" s="1294">
        <v>295283</v>
      </c>
      <c r="AF16" s="1294">
        <v>5452926</v>
      </c>
      <c r="AG16" s="1295">
        <f t="shared" si="6"/>
        <v>1.5738438004679696</v>
      </c>
      <c r="AH16" s="1295">
        <f t="shared" si="7"/>
        <v>1.637027156766766</v>
      </c>
      <c r="AI16" s="1288"/>
      <c r="AJ16" s="1296">
        <v>525560</v>
      </c>
      <c r="AK16" s="1296">
        <v>3872</v>
      </c>
      <c r="AL16" s="1296">
        <v>752467</v>
      </c>
      <c r="AM16" s="1296">
        <f t="shared" si="8"/>
        <v>1281899</v>
      </c>
      <c r="AN16" s="1296">
        <v>44107</v>
      </c>
      <c r="AO16" s="1297">
        <f t="shared" si="9"/>
        <v>1326006</v>
      </c>
      <c r="AP16" s="1288"/>
    </row>
    <row r="17" spans="1:42" s="1266" customFormat="1" ht="9" customHeight="1">
      <c r="A17" s="1283" t="s">
        <v>22</v>
      </c>
      <c r="B17" s="1284" t="s">
        <v>75</v>
      </c>
      <c r="C17" s="1285">
        <v>1507768</v>
      </c>
      <c r="D17" s="1328">
        <f t="shared" si="0"/>
        <v>290.0880999210985</v>
      </c>
      <c r="E17" s="1330">
        <f t="shared" si="10"/>
        <v>42</v>
      </c>
      <c r="F17" s="1286">
        <f t="shared" si="1"/>
        <v>26.344381737808607</v>
      </c>
      <c r="G17" s="1330">
        <f t="shared" si="11"/>
        <v>42</v>
      </c>
      <c r="H17" s="1326">
        <f t="shared" si="2"/>
        <v>1.1596443035912811</v>
      </c>
      <c r="I17" s="1331">
        <f t="shared" si="12"/>
        <v>27</v>
      </c>
      <c r="J17" s="1328">
        <f t="shared" si="13"/>
        <v>302.427130523805</v>
      </c>
      <c r="K17" s="1331">
        <f t="shared" si="14"/>
        <v>44</v>
      </c>
      <c r="L17" s="1325"/>
      <c r="M17" s="1303">
        <v>15</v>
      </c>
      <c r="N17" s="1288"/>
      <c r="O17" s="1289">
        <v>77126</v>
      </c>
      <c r="P17" s="1289">
        <v>2484</v>
      </c>
      <c r="Q17" s="1289">
        <f t="shared" si="3"/>
        <v>79610</v>
      </c>
      <c r="R17" s="1290">
        <v>3.1202110287652305</v>
      </c>
      <c r="S17" s="1289">
        <v>1578.621</v>
      </c>
      <c r="T17" s="1289">
        <v>3619</v>
      </c>
      <c r="U17" s="1289">
        <f t="shared" si="4"/>
        <v>5197.621</v>
      </c>
      <c r="V17" s="1290">
        <v>69.62800866011585</v>
      </c>
      <c r="W17" s="1291">
        <v>65.28854415274463</v>
      </c>
      <c r="X17" s="1292">
        <v>27154</v>
      </c>
      <c r="Y17" s="1293">
        <v>30079</v>
      </c>
      <c r="Z17" s="1293">
        <f t="shared" si="5"/>
        <v>57233</v>
      </c>
      <c r="AA17" s="1291">
        <v>11011.383861963002</v>
      </c>
      <c r="AB17" s="1288"/>
      <c r="AC17" s="1294">
        <v>632337</v>
      </c>
      <c r="AD17" s="1294">
        <v>10657059</v>
      </c>
      <c r="AE17" s="1294">
        <v>733286</v>
      </c>
      <c r="AF17" s="1294">
        <v>12494444</v>
      </c>
      <c r="AG17" s="1295">
        <f t="shared" si="6"/>
        <v>1.1596443035912811</v>
      </c>
      <c r="AH17" s="1295">
        <f t="shared" si="7"/>
        <v>1.1724101367928994</v>
      </c>
      <c r="AI17" s="1288"/>
      <c r="AJ17" s="1296">
        <v>2552023</v>
      </c>
      <c r="AK17" s="1296">
        <v>18122</v>
      </c>
      <c r="AL17" s="1296">
        <v>2185608</v>
      </c>
      <c r="AM17" s="1296">
        <f t="shared" si="8"/>
        <v>4755753</v>
      </c>
      <c r="AN17" s="1296">
        <v>229805</v>
      </c>
      <c r="AO17" s="1297">
        <f t="shared" si="9"/>
        <v>4985558</v>
      </c>
      <c r="AP17" s="1288"/>
    </row>
    <row r="18" spans="1:42" s="1266" customFormat="1" ht="9" customHeight="1">
      <c r="A18" s="1283" t="s">
        <v>43</v>
      </c>
      <c r="B18" s="1284" t="s">
        <v>96</v>
      </c>
      <c r="C18" s="1285">
        <v>1119691</v>
      </c>
      <c r="D18" s="1328">
        <f t="shared" si="0"/>
        <v>423.2708206537559</v>
      </c>
      <c r="E18" s="1330">
        <f t="shared" si="10"/>
        <v>20</v>
      </c>
      <c r="F18" s="1286">
        <f t="shared" si="1"/>
        <v>41.72968843172332</v>
      </c>
      <c r="G18" s="1330">
        <f t="shared" si="11"/>
        <v>21</v>
      </c>
      <c r="H18" s="1326">
        <f t="shared" si="2"/>
        <v>1.0069827605221946</v>
      </c>
      <c r="I18" s="1331">
        <f t="shared" si="12"/>
        <v>49</v>
      </c>
      <c r="J18" s="1328">
        <f t="shared" si="13"/>
        <v>471.5074082886085</v>
      </c>
      <c r="K18" s="1331">
        <f t="shared" si="14"/>
        <v>25</v>
      </c>
      <c r="L18" s="1325"/>
      <c r="M18" s="1303">
        <v>16</v>
      </c>
      <c r="N18" s="1288"/>
      <c r="O18" s="1289">
        <v>80234</v>
      </c>
      <c r="P18" s="1289">
        <v>1910</v>
      </c>
      <c r="Q18" s="1289">
        <f t="shared" si="3"/>
        <v>82144</v>
      </c>
      <c r="R18" s="1290">
        <v>2.325185040903779</v>
      </c>
      <c r="S18" s="1289">
        <v>415.33</v>
      </c>
      <c r="T18" s="1289">
        <v>2230</v>
      </c>
      <c r="U18" s="1289">
        <f t="shared" si="4"/>
        <v>2645.33</v>
      </c>
      <c r="V18" s="1290">
        <v>84.29950138546042</v>
      </c>
      <c r="W18" s="1291">
        <v>32.20356934164394</v>
      </c>
      <c r="X18" s="1292">
        <v>8084</v>
      </c>
      <c r="Y18" s="1293">
        <v>18748</v>
      </c>
      <c r="Z18" s="1293">
        <f t="shared" si="5"/>
        <v>26832</v>
      </c>
      <c r="AA18" s="1291">
        <v>10143.157942487327</v>
      </c>
      <c r="AB18" s="1288"/>
      <c r="AC18" s="1294">
        <v>317353</v>
      </c>
      <c r="AD18" s="1294">
        <v>5005603</v>
      </c>
      <c r="AE18" s="1294">
        <v>319569</v>
      </c>
      <c r="AF18" s="1294">
        <v>6601323</v>
      </c>
      <c r="AG18" s="1295">
        <f t="shared" si="6"/>
        <v>1.0069827605221946</v>
      </c>
      <c r="AH18" s="1295">
        <f t="shared" si="7"/>
        <v>1.3187867675482854</v>
      </c>
      <c r="AI18" s="1288"/>
      <c r="AJ18" s="1296">
        <v>1138442</v>
      </c>
      <c r="AK18" s="1296">
        <v>1321</v>
      </c>
      <c r="AL18" s="1296">
        <v>1180408</v>
      </c>
      <c r="AM18" s="1296">
        <f t="shared" si="8"/>
        <v>2320171</v>
      </c>
      <c r="AN18" s="1296">
        <v>54534</v>
      </c>
      <c r="AO18" s="1297">
        <f t="shared" si="9"/>
        <v>2374705</v>
      </c>
      <c r="AP18" s="1288"/>
    </row>
    <row r="19" spans="1:42" s="1266" customFormat="1" ht="9" customHeight="1">
      <c r="A19" s="1283" t="s">
        <v>42</v>
      </c>
      <c r="B19" s="1284" t="s">
        <v>95</v>
      </c>
      <c r="C19" s="1285">
        <v>12664930</v>
      </c>
      <c r="D19" s="1328">
        <f t="shared" si="0"/>
        <v>529.816293081017</v>
      </c>
      <c r="E19" s="1330">
        <f t="shared" si="10"/>
        <v>8</v>
      </c>
      <c r="F19" s="1286">
        <f t="shared" si="1"/>
        <v>52.024211006272516</v>
      </c>
      <c r="G19" s="1330">
        <f t="shared" si="11"/>
        <v>6</v>
      </c>
      <c r="H19" s="1326">
        <f t="shared" si="2"/>
        <v>1.0045138359767873</v>
      </c>
      <c r="I19" s="1331">
        <f t="shared" si="12"/>
        <v>50</v>
      </c>
      <c r="J19" s="1328">
        <f t="shared" si="13"/>
        <v>686.0718731024916</v>
      </c>
      <c r="K19" s="1331">
        <f t="shared" si="14"/>
        <v>9</v>
      </c>
      <c r="L19" s="1325"/>
      <c r="M19" s="1303">
        <v>17</v>
      </c>
      <c r="N19" s="1288"/>
      <c r="O19" s="1289">
        <v>253086</v>
      </c>
      <c r="P19" s="1289">
        <v>8711</v>
      </c>
      <c r="Q19" s="1289">
        <f t="shared" si="3"/>
        <v>261797</v>
      </c>
      <c r="R19" s="1290">
        <v>3.3273872504268573</v>
      </c>
      <c r="S19" s="1289">
        <v>7083.38</v>
      </c>
      <c r="T19" s="1289">
        <v>16821</v>
      </c>
      <c r="U19" s="1289">
        <f t="shared" si="4"/>
        <v>23904.38</v>
      </c>
      <c r="V19" s="1290">
        <v>70.36785727134524</v>
      </c>
      <c r="W19" s="1291">
        <v>91.30883852756143</v>
      </c>
      <c r="X19" s="1292">
        <v>85966</v>
      </c>
      <c r="Y19" s="1293">
        <v>157477</v>
      </c>
      <c r="Z19" s="1293">
        <f t="shared" si="5"/>
        <v>243443</v>
      </c>
      <c r="AA19" s="1291">
        <v>10184.033219016766</v>
      </c>
      <c r="AB19" s="1288"/>
      <c r="AC19" s="1294">
        <v>3202376</v>
      </c>
      <c r="AD19" s="1294">
        <v>52853228</v>
      </c>
      <c r="AE19" s="1294">
        <v>3216831</v>
      </c>
      <c r="AF19" s="1294">
        <v>47224339</v>
      </c>
      <c r="AG19" s="1295">
        <f t="shared" si="6"/>
        <v>1.0045138359767873</v>
      </c>
      <c r="AH19" s="1295">
        <f t="shared" si="7"/>
        <v>0.8934996174689652</v>
      </c>
      <c r="AI19" s="1288"/>
      <c r="AJ19" s="1296">
        <v>8800325</v>
      </c>
      <c r="AK19" s="1296">
        <v>92250</v>
      </c>
      <c r="AL19" s="1296">
        <v>9179573</v>
      </c>
      <c r="AM19" s="1296">
        <f t="shared" si="8"/>
        <v>18072148</v>
      </c>
      <c r="AN19" s="1296">
        <v>387915</v>
      </c>
      <c r="AO19" s="1297">
        <f t="shared" si="9"/>
        <v>18460063</v>
      </c>
      <c r="AP19" s="1288"/>
    </row>
    <row r="20" spans="1:42" s="1266" customFormat="1" ht="9" customHeight="1">
      <c r="A20" s="1283" t="s">
        <v>27</v>
      </c>
      <c r="B20" s="1284" t="s">
        <v>85</v>
      </c>
      <c r="C20" s="1285">
        <v>1063242</v>
      </c>
      <c r="D20" s="1328">
        <f t="shared" si="0"/>
        <v>414.45757395974556</v>
      </c>
      <c r="E20" s="1330">
        <f t="shared" si="10"/>
        <v>23</v>
      </c>
      <c r="F20" s="1286">
        <f t="shared" si="1"/>
        <v>48.010566242210786</v>
      </c>
      <c r="G20" s="1330">
        <f t="shared" si="11"/>
        <v>13</v>
      </c>
      <c r="H20" s="1326">
        <f t="shared" si="2"/>
        <v>1.0223142543177097</v>
      </c>
      <c r="I20" s="1331">
        <f t="shared" si="12"/>
        <v>48</v>
      </c>
      <c r="J20" s="1328">
        <f t="shared" si="13"/>
        <v>715.7208691168413</v>
      </c>
      <c r="K20" s="1331">
        <f t="shared" si="14"/>
        <v>5</v>
      </c>
      <c r="L20" s="1325"/>
      <c r="M20" s="1303">
        <v>18</v>
      </c>
      <c r="N20" s="1288"/>
      <c r="O20" s="1289">
        <v>108599</v>
      </c>
      <c r="P20" s="1289">
        <v>1227</v>
      </c>
      <c r="Q20" s="1289">
        <f t="shared" si="3"/>
        <v>109826</v>
      </c>
      <c r="R20" s="1290">
        <v>1.1172217871906471</v>
      </c>
      <c r="S20" s="1289">
        <v>1087.382</v>
      </c>
      <c r="T20" s="1289">
        <v>1478</v>
      </c>
      <c r="U20" s="1289">
        <f t="shared" si="4"/>
        <v>2565.382</v>
      </c>
      <c r="V20" s="1290">
        <v>57.613252139447454</v>
      </c>
      <c r="W20" s="1291">
        <v>23.358603609345693</v>
      </c>
      <c r="X20" s="1292">
        <v>5527</v>
      </c>
      <c r="Y20" s="1293">
        <v>16619</v>
      </c>
      <c r="Z20" s="1293">
        <f t="shared" si="5"/>
        <v>22146</v>
      </c>
      <c r="AA20" s="1291">
        <v>8632.632489040618</v>
      </c>
      <c r="AB20" s="1288"/>
      <c r="AC20" s="1294">
        <v>314866</v>
      </c>
      <c r="AD20" s="1294">
        <v>4096365</v>
      </c>
      <c r="AE20" s="1294">
        <v>321892</v>
      </c>
      <c r="AF20" s="1294">
        <v>5165628</v>
      </c>
      <c r="AG20" s="1295">
        <f t="shared" si="6"/>
        <v>1.0223142543177097</v>
      </c>
      <c r="AH20" s="1295">
        <f t="shared" si="7"/>
        <v>1.2610272766220783</v>
      </c>
      <c r="AI20" s="1288"/>
      <c r="AJ20" s="1296">
        <v>698622</v>
      </c>
      <c r="AK20" s="1296">
        <v>2013</v>
      </c>
      <c r="AL20" s="1296">
        <v>723687</v>
      </c>
      <c r="AM20" s="1296">
        <f t="shared" si="8"/>
        <v>1424322</v>
      </c>
      <c r="AN20" s="1296">
        <v>61232</v>
      </c>
      <c r="AO20" s="1297">
        <f t="shared" si="9"/>
        <v>1485554</v>
      </c>
      <c r="AP20" s="1288"/>
    </row>
    <row r="21" spans="1:42" s="1266" customFormat="1" ht="9" customHeight="1">
      <c r="A21" s="1283" t="s">
        <v>41</v>
      </c>
      <c r="B21" s="1284" t="s">
        <v>94</v>
      </c>
      <c r="C21" s="1285">
        <v>1357226</v>
      </c>
      <c r="D21" s="1328">
        <f t="shared" si="0"/>
        <v>220.44631239463746</v>
      </c>
      <c r="E21" s="1330">
        <f t="shared" si="10"/>
        <v>49</v>
      </c>
      <c r="F21" s="1286">
        <f t="shared" si="1"/>
        <v>19.06778684724427</v>
      </c>
      <c r="G21" s="1330">
        <f t="shared" si="11"/>
        <v>50</v>
      </c>
      <c r="H21" s="1326">
        <f t="shared" si="2"/>
        <v>1.1086233081967134</v>
      </c>
      <c r="I21" s="1331">
        <f t="shared" si="12"/>
        <v>36</v>
      </c>
      <c r="J21" s="1328">
        <f t="shared" si="13"/>
        <v>247.48765275076747</v>
      </c>
      <c r="K21" s="1331">
        <f t="shared" si="14"/>
        <v>49</v>
      </c>
      <c r="L21" s="1325"/>
      <c r="M21" s="1303">
        <v>19</v>
      </c>
      <c r="N21" s="1288"/>
      <c r="O21" s="1289">
        <v>38141</v>
      </c>
      <c r="P21" s="1289">
        <v>3076</v>
      </c>
      <c r="Q21" s="1289">
        <f t="shared" si="3"/>
        <v>41217</v>
      </c>
      <c r="R21" s="1290">
        <v>7.462940049008903</v>
      </c>
      <c r="S21" s="1289">
        <v>1689.719</v>
      </c>
      <c r="T21" s="1289">
        <v>4467</v>
      </c>
      <c r="U21" s="1289">
        <f t="shared" si="4"/>
        <v>6156.719</v>
      </c>
      <c r="V21" s="1290">
        <v>72.55487866183272</v>
      </c>
      <c r="W21" s="1291">
        <v>149.37329257345272</v>
      </c>
      <c r="X21" s="1292">
        <v>29101</v>
      </c>
      <c r="Y21" s="1293">
        <v>42078</v>
      </c>
      <c r="Z21" s="1293">
        <f t="shared" si="5"/>
        <v>71179</v>
      </c>
      <c r="AA21" s="1291">
        <v>11561.190302822006</v>
      </c>
      <c r="AB21" s="1288"/>
      <c r="AC21" s="1294">
        <v>833578</v>
      </c>
      <c r="AD21" s="1294">
        <v>15365666</v>
      </c>
      <c r="AE21" s="1294">
        <v>924124</v>
      </c>
      <c r="AF21" s="1294">
        <v>15089575</v>
      </c>
      <c r="AG21" s="1295">
        <f t="shared" si="6"/>
        <v>1.1086233081967134</v>
      </c>
      <c r="AH21" s="1295">
        <f t="shared" si="7"/>
        <v>0.982031953577541</v>
      </c>
      <c r="AI21" s="1288"/>
      <c r="AJ21" s="1296">
        <v>3020654</v>
      </c>
      <c r="AK21" s="1296">
        <v>19862</v>
      </c>
      <c r="AL21" s="1296">
        <v>2299430</v>
      </c>
      <c r="AM21" s="1296">
        <f t="shared" si="8"/>
        <v>5339946</v>
      </c>
      <c r="AN21" s="1296">
        <v>144069</v>
      </c>
      <c r="AO21" s="1297">
        <f t="shared" si="9"/>
        <v>5484015</v>
      </c>
      <c r="AP21" s="1288"/>
    </row>
    <row r="22" spans="1:42" s="1266" customFormat="1" ht="9" customHeight="1">
      <c r="A22" s="1283" t="s">
        <v>32</v>
      </c>
      <c r="B22" s="1284" t="s">
        <v>79</v>
      </c>
      <c r="C22" s="1285">
        <v>3246833</v>
      </c>
      <c r="D22" s="1328">
        <f t="shared" si="0"/>
        <v>358.3292719857959</v>
      </c>
      <c r="E22" s="1330">
        <f t="shared" si="10"/>
        <v>31</v>
      </c>
      <c r="F22" s="1286">
        <f t="shared" si="1"/>
        <v>31.340691905249138</v>
      </c>
      <c r="G22" s="1330">
        <f t="shared" si="11"/>
        <v>34</v>
      </c>
      <c r="H22" s="1326">
        <f t="shared" si="2"/>
        <v>1.057883170012368</v>
      </c>
      <c r="I22" s="1331">
        <f t="shared" si="12"/>
        <v>40</v>
      </c>
      <c r="J22" s="1328">
        <f t="shared" si="13"/>
        <v>504.6911051091384</v>
      </c>
      <c r="K22" s="1331">
        <f t="shared" si="14"/>
        <v>19</v>
      </c>
      <c r="L22" s="1325"/>
      <c r="M22" s="1303">
        <v>20</v>
      </c>
      <c r="N22" s="1288"/>
      <c r="O22" s="1289">
        <v>43230</v>
      </c>
      <c r="P22" s="1289">
        <v>5481</v>
      </c>
      <c r="Q22" s="1289">
        <f t="shared" si="3"/>
        <v>48711</v>
      </c>
      <c r="R22" s="1290">
        <v>11.252078585945679</v>
      </c>
      <c r="S22" s="1289">
        <v>3064.0319999999992</v>
      </c>
      <c r="T22" s="1289">
        <v>5997</v>
      </c>
      <c r="U22" s="1289">
        <f t="shared" si="4"/>
        <v>9061.032</v>
      </c>
      <c r="V22" s="1290">
        <v>66.18451408183968</v>
      </c>
      <c r="W22" s="1291">
        <v>186.01613598571166</v>
      </c>
      <c r="X22" s="1292">
        <v>38471</v>
      </c>
      <c r="Y22" s="1293">
        <v>65127</v>
      </c>
      <c r="Z22" s="1293">
        <f t="shared" si="5"/>
        <v>103598</v>
      </c>
      <c r="AA22" s="1291">
        <v>11433.355494164462</v>
      </c>
      <c r="AB22" s="1288"/>
      <c r="AC22" s="1294">
        <v>1051100</v>
      </c>
      <c r="AD22" s="1294">
        <v>19184186</v>
      </c>
      <c r="AE22" s="1294">
        <v>1111941</v>
      </c>
      <c r="AF22" s="1294">
        <v>17584954</v>
      </c>
      <c r="AG22" s="1295">
        <f t="shared" si="6"/>
        <v>1.057883170012368</v>
      </c>
      <c r="AH22" s="1295">
        <f t="shared" si="7"/>
        <v>0.916638005907574</v>
      </c>
      <c r="AI22" s="1288"/>
      <c r="AJ22" s="1296">
        <v>3601669</v>
      </c>
      <c r="AK22" s="1296">
        <v>34400</v>
      </c>
      <c r="AL22" s="1296">
        <v>2681079</v>
      </c>
      <c r="AM22" s="1296">
        <f t="shared" si="8"/>
        <v>6317148</v>
      </c>
      <c r="AN22" s="1296">
        <v>116159.35796875</v>
      </c>
      <c r="AO22" s="1297">
        <f t="shared" si="9"/>
        <v>6433307.35796875</v>
      </c>
      <c r="AP22" s="1288"/>
    </row>
    <row r="23" spans="1:42" s="1266" customFormat="1" ht="9" customHeight="1">
      <c r="A23" s="1283" t="s">
        <v>48</v>
      </c>
      <c r="B23" s="1284" t="s">
        <v>100</v>
      </c>
      <c r="C23" s="1285">
        <v>1666713</v>
      </c>
      <c r="D23" s="1328">
        <f t="shared" si="0"/>
        <v>297.54018466020665</v>
      </c>
      <c r="E23" s="1330">
        <f t="shared" si="10"/>
        <v>40</v>
      </c>
      <c r="F23" s="1286">
        <f t="shared" si="1"/>
        <v>28.015279108466544</v>
      </c>
      <c r="G23" s="1330">
        <f t="shared" si="11"/>
        <v>38</v>
      </c>
      <c r="H23" s="1326">
        <f t="shared" si="2"/>
        <v>1.199633504406412</v>
      </c>
      <c r="I23" s="1331">
        <f t="shared" si="12"/>
        <v>22</v>
      </c>
      <c r="J23" s="1328">
        <f t="shared" si="13"/>
        <v>311.91707827659627</v>
      </c>
      <c r="K23" s="1331">
        <f t="shared" si="14"/>
        <v>42</v>
      </c>
      <c r="L23" s="1325"/>
      <c r="M23" s="1303">
        <v>21</v>
      </c>
      <c r="N23" s="1288"/>
      <c r="O23" s="1289">
        <v>52611</v>
      </c>
      <c r="P23" s="1289">
        <v>1699</v>
      </c>
      <c r="Q23" s="1289">
        <f t="shared" si="3"/>
        <v>54310</v>
      </c>
      <c r="R23" s="1290">
        <v>3.128337322776652</v>
      </c>
      <c r="S23" s="1289">
        <v>1656.64</v>
      </c>
      <c r="T23" s="1289">
        <v>3945</v>
      </c>
      <c r="U23" s="1289">
        <f t="shared" si="4"/>
        <v>5601.64</v>
      </c>
      <c r="V23" s="1290">
        <v>70.42580387172328</v>
      </c>
      <c r="W23" s="1291">
        <v>103.14196280611306</v>
      </c>
      <c r="X23" s="1292">
        <v>28195</v>
      </c>
      <c r="Y23" s="1293">
        <v>31298</v>
      </c>
      <c r="Z23" s="1293">
        <f t="shared" si="5"/>
        <v>59493</v>
      </c>
      <c r="AA23" s="1291">
        <v>10620.639669810984</v>
      </c>
      <c r="AB23" s="1288"/>
      <c r="AC23" s="1294">
        <v>637934</v>
      </c>
      <c r="AD23" s="1294">
        <v>12446497</v>
      </c>
      <c r="AE23" s="1294">
        <v>765287</v>
      </c>
      <c r="AF23" s="1294">
        <v>12590891</v>
      </c>
      <c r="AG23" s="1295">
        <f t="shared" si="6"/>
        <v>1.199633504406412</v>
      </c>
      <c r="AH23" s="1295">
        <f t="shared" si="7"/>
        <v>1.011601175816778</v>
      </c>
      <c r="AI23" s="1288"/>
      <c r="AJ23" s="1296">
        <v>2645181</v>
      </c>
      <c r="AK23" s="1296">
        <v>14962</v>
      </c>
      <c r="AL23" s="1296">
        <v>2357752</v>
      </c>
      <c r="AM23" s="1296">
        <f t="shared" si="8"/>
        <v>5017895</v>
      </c>
      <c r="AN23" s="1296">
        <v>325554</v>
      </c>
      <c r="AO23" s="1297">
        <f t="shared" si="9"/>
        <v>5343449</v>
      </c>
      <c r="AP23" s="1288"/>
    </row>
    <row r="24" spans="1:42" s="1266" customFormat="1" ht="9" customHeight="1">
      <c r="A24" s="1283" t="s">
        <v>36</v>
      </c>
      <c r="B24" s="1284" t="s">
        <v>89</v>
      </c>
      <c r="C24" s="1285">
        <v>1602870</v>
      </c>
      <c r="D24" s="1328">
        <f t="shared" si="0"/>
        <v>427.72228085460665</v>
      </c>
      <c r="E24" s="1330">
        <f t="shared" si="10"/>
        <v>19</v>
      </c>
      <c r="F24" s="1286">
        <f t="shared" si="1"/>
        <v>46.125755395683456</v>
      </c>
      <c r="G24" s="1330">
        <f t="shared" si="11"/>
        <v>14</v>
      </c>
      <c r="H24" s="1326">
        <f t="shared" si="2"/>
        <v>1.2825594483979899</v>
      </c>
      <c r="I24" s="1331">
        <f t="shared" si="12"/>
        <v>15</v>
      </c>
      <c r="J24" s="1328">
        <f t="shared" si="13"/>
        <v>503.2661134640074</v>
      </c>
      <c r="K24" s="1331">
        <f t="shared" si="14"/>
        <v>20</v>
      </c>
      <c r="L24" s="1325"/>
      <c r="M24" s="1303">
        <v>22</v>
      </c>
      <c r="N24" s="1288"/>
      <c r="O24" s="1289">
        <v>94779</v>
      </c>
      <c r="P24" s="1289">
        <v>1218</v>
      </c>
      <c r="Q24" s="1289">
        <f t="shared" si="3"/>
        <v>95997</v>
      </c>
      <c r="R24" s="1290">
        <v>1.2687896496765523</v>
      </c>
      <c r="S24" s="1289">
        <v>949.455</v>
      </c>
      <c r="T24" s="1289">
        <v>2798</v>
      </c>
      <c r="U24" s="1289">
        <f t="shared" si="4"/>
        <v>3747.455</v>
      </c>
      <c r="V24" s="1290">
        <v>74.66400530493361</v>
      </c>
      <c r="W24" s="1291">
        <v>39.03720949613009</v>
      </c>
      <c r="X24" s="1292">
        <v>15247</v>
      </c>
      <c r="Y24" s="1293">
        <v>19503</v>
      </c>
      <c r="Z24" s="1293">
        <f t="shared" si="5"/>
        <v>34750</v>
      </c>
      <c r="AA24" s="1291">
        <v>9272.959915462627</v>
      </c>
      <c r="AB24" s="1288"/>
      <c r="AC24" s="1294">
        <v>424654</v>
      </c>
      <c r="AD24" s="1294">
        <v>8172896</v>
      </c>
      <c r="AE24" s="1294">
        <v>544644</v>
      </c>
      <c r="AF24" s="1294">
        <v>9589285</v>
      </c>
      <c r="AG24" s="1295">
        <f t="shared" si="6"/>
        <v>1.2825594483979899</v>
      </c>
      <c r="AH24" s="1295">
        <f t="shared" si="7"/>
        <v>1.1733031963211082</v>
      </c>
      <c r="AI24" s="1288"/>
      <c r="AJ24" s="1296">
        <v>1462803</v>
      </c>
      <c r="AK24" s="1296">
        <v>15340</v>
      </c>
      <c r="AL24" s="1296">
        <v>1610170</v>
      </c>
      <c r="AM24" s="1296">
        <f t="shared" si="8"/>
        <v>3088313</v>
      </c>
      <c r="AN24" s="1296">
        <v>96622.28</v>
      </c>
      <c r="AO24" s="1297">
        <f t="shared" si="9"/>
        <v>3184935.28</v>
      </c>
      <c r="AP24" s="1288"/>
    </row>
    <row r="25" spans="1:42" s="1266" customFormat="1" ht="9" customHeight="1">
      <c r="A25" s="1283" t="s">
        <v>24</v>
      </c>
      <c r="B25" s="1284" t="s">
        <v>76</v>
      </c>
      <c r="C25" s="1285">
        <v>3561451</v>
      </c>
      <c r="D25" s="1328">
        <f t="shared" si="0"/>
        <v>605.8522577939801</v>
      </c>
      <c r="E25" s="1330">
        <f t="shared" si="10"/>
        <v>5</v>
      </c>
      <c r="F25" s="1286">
        <f t="shared" si="1"/>
        <v>51.50252346314587</v>
      </c>
      <c r="G25" s="1330">
        <f t="shared" si="11"/>
        <v>8</v>
      </c>
      <c r="H25" s="1326">
        <f t="shared" si="2"/>
        <v>1.1462826704129716</v>
      </c>
      <c r="I25" s="1331">
        <f t="shared" si="12"/>
        <v>30</v>
      </c>
      <c r="J25" s="1328">
        <f t="shared" si="13"/>
        <v>710.9583743203124</v>
      </c>
      <c r="K25" s="1331">
        <f t="shared" si="14"/>
        <v>6</v>
      </c>
      <c r="L25" s="1325"/>
      <c r="M25" s="1303">
        <v>23</v>
      </c>
      <c r="N25" s="1288"/>
      <c r="O25" s="1289">
        <v>66631</v>
      </c>
      <c r="P25" s="1289">
        <v>2255</v>
      </c>
      <c r="Q25" s="1289">
        <f t="shared" si="3"/>
        <v>68886</v>
      </c>
      <c r="R25" s="1290">
        <v>3.273524373602764</v>
      </c>
      <c r="S25" s="1289">
        <v>2151.415</v>
      </c>
      <c r="T25" s="1289">
        <v>3727</v>
      </c>
      <c r="U25" s="1289">
        <f t="shared" si="4"/>
        <v>5878.415</v>
      </c>
      <c r="V25" s="1290">
        <v>63.401444096750566</v>
      </c>
      <c r="W25" s="1291">
        <v>85.33540922683855</v>
      </c>
      <c r="X25" s="1292">
        <v>28002</v>
      </c>
      <c r="Y25" s="1293">
        <v>41149</v>
      </c>
      <c r="Z25" s="1293">
        <f t="shared" si="5"/>
        <v>69151</v>
      </c>
      <c r="AA25" s="1291">
        <v>11763.545105270723</v>
      </c>
      <c r="AB25" s="1288"/>
      <c r="AC25" s="1294">
        <v>854175</v>
      </c>
      <c r="AD25" s="1294">
        <v>16398573</v>
      </c>
      <c r="AE25" s="1294">
        <v>979126</v>
      </c>
      <c r="AF25" s="1294">
        <v>16115967</v>
      </c>
      <c r="AG25" s="1295">
        <f t="shared" si="6"/>
        <v>1.1462826704129716</v>
      </c>
      <c r="AH25" s="1295">
        <f t="shared" si="7"/>
        <v>0.9827664272982777</v>
      </c>
      <c r="AI25" s="1288"/>
      <c r="AJ25" s="1296">
        <v>2675818</v>
      </c>
      <c r="AK25" s="1296">
        <v>11078</v>
      </c>
      <c r="AL25" s="1296">
        <v>2230097</v>
      </c>
      <c r="AM25" s="1296">
        <f t="shared" si="8"/>
        <v>4916993</v>
      </c>
      <c r="AN25" s="1296">
        <v>92373.41108532473</v>
      </c>
      <c r="AO25" s="1297">
        <f t="shared" si="9"/>
        <v>5009366.411085324</v>
      </c>
      <c r="AP25" s="1288"/>
    </row>
    <row r="26" spans="1:42" s="1266" customFormat="1" ht="9" customHeight="1">
      <c r="A26" s="1283" t="s">
        <v>2</v>
      </c>
      <c r="B26" s="1284" t="s">
        <v>56</v>
      </c>
      <c r="C26" s="1285">
        <v>1456377</v>
      </c>
      <c r="D26" s="1328">
        <f t="shared" si="0"/>
        <v>229.75757857812772</v>
      </c>
      <c r="E26" s="1330">
        <f t="shared" si="10"/>
        <v>47</v>
      </c>
      <c r="F26" s="1286">
        <f t="shared" si="1"/>
        <v>23.130679923129456</v>
      </c>
      <c r="G26" s="1330">
        <f t="shared" si="11"/>
        <v>47</v>
      </c>
      <c r="H26" s="1326">
        <f t="shared" si="2"/>
        <v>1.0268452578227938</v>
      </c>
      <c r="I26" s="1331">
        <f t="shared" si="12"/>
        <v>47</v>
      </c>
      <c r="J26" s="1328">
        <f t="shared" si="13"/>
        <v>323.8369458340579</v>
      </c>
      <c r="K26" s="1331">
        <f t="shared" si="14"/>
        <v>40</v>
      </c>
      <c r="L26" s="1325"/>
      <c r="M26" s="1303">
        <v>24</v>
      </c>
      <c r="N26" s="1288"/>
      <c r="O26" s="1289">
        <v>111063</v>
      </c>
      <c r="P26" s="1289">
        <v>2572</v>
      </c>
      <c r="Q26" s="1289">
        <f t="shared" si="3"/>
        <v>113635</v>
      </c>
      <c r="R26" s="1290">
        <v>2.263387160645928</v>
      </c>
      <c r="S26" s="1289">
        <v>1143.755</v>
      </c>
      <c r="T26" s="1289">
        <v>5195</v>
      </c>
      <c r="U26" s="1289">
        <f t="shared" si="4"/>
        <v>6338.755</v>
      </c>
      <c r="V26" s="1290">
        <v>81.95615700559495</v>
      </c>
      <c r="W26" s="1291">
        <v>55.78171338056057</v>
      </c>
      <c r="X26" s="1292">
        <v>19586</v>
      </c>
      <c r="Y26" s="1293">
        <v>43377</v>
      </c>
      <c r="Z26" s="1293">
        <f t="shared" si="5"/>
        <v>62963</v>
      </c>
      <c r="AA26" s="1291">
        <v>9933.023125203608</v>
      </c>
      <c r="AB26" s="1288"/>
      <c r="AC26" s="1294">
        <v>742254</v>
      </c>
      <c r="AD26" s="1294">
        <v>10879146</v>
      </c>
      <c r="AE26" s="1294">
        <v>762180</v>
      </c>
      <c r="AF26" s="1294">
        <v>11375455</v>
      </c>
      <c r="AG26" s="1295">
        <f t="shared" si="6"/>
        <v>1.0268452578227938</v>
      </c>
      <c r="AH26" s="1295">
        <f t="shared" si="7"/>
        <v>1.045620216880994</v>
      </c>
      <c r="AI26" s="1288"/>
      <c r="AJ26" s="1296">
        <v>2237693</v>
      </c>
      <c r="AK26" s="1296">
        <v>4915</v>
      </c>
      <c r="AL26" s="1296">
        <v>2129427</v>
      </c>
      <c r="AM26" s="1296">
        <f t="shared" si="8"/>
        <v>4372035</v>
      </c>
      <c r="AN26" s="1296">
        <v>125219</v>
      </c>
      <c r="AO26" s="1297">
        <f t="shared" si="9"/>
        <v>4497254</v>
      </c>
      <c r="AP26" s="1288"/>
    </row>
    <row r="27" spans="1:42" s="1266" customFormat="1" ht="9" customHeight="1">
      <c r="A27" s="1283" t="s">
        <v>0</v>
      </c>
      <c r="B27" s="1284" t="s">
        <v>54</v>
      </c>
      <c r="C27" s="1285">
        <v>1388341</v>
      </c>
      <c r="D27" s="1328">
        <f t="shared" si="0"/>
        <v>299.9969100128764</v>
      </c>
      <c r="E27" s="1330">
        <f t="shared" si="10"/>
        <v>39</v>
      </c>
      <c r="F27" s="1286">
        <f t="shared" si="1"/>
        <v>22.607734896596646</v>
      </c>
      <c r="G27" s="1330">
        <f t="shared" si="11"/>
        <v>48</v>
      </c>
      <c r="H27" s="1326">
        <f t="shared" si="2"/>
        <v>1.2018442231298279</v>
      </c>
      <c r="I27" s="1331">
        <f t="shared" si="12"/>
        <v>21</v>
      </c>
      <c r="J27" s="1328">
        <f t="shared" si="13"/>
        <v>289.92452745869434</v>
      </c>
      <c r="K27" s="1331">
        <f t="shared" si="14"/>
        <v>45</v>
      </c>
      <c r="L27" s="1325"/>
      <c r="M27" s="1303">
        <v>25</v>
      </c>
      <c r="N27" s="1288"/>
      <c r="O27" s="1289">
        <v>47545</v>
      </c>
      <c r="P27" s="1289">
        <v>3199</v>
      </c>
      <c r="Q27" s="1289">
        <f t="shared" si="3"/>
        <v>50744</v>
      </c>
      <c r="R27" s="1290">
        <v>6.30419359924326</v>
      </c>
      <c r="S27" s="1289">
        <v>2093.8509999999997</v>
      </c>
      <c r="T27" s="1289">
        <v>2534</v>
      </c>
      <c r="U27" s="1289">
        <f t="shared" si="4"/>
        <v>4627.851</v>
      </c>
      <c r="V27" s="1290">
        <v>54.755436162486646</v>
      </c>
      <c r="W27" s="1291">
        <v>91.19996452782595</v>
      </c>
      <c r="X27" s="1292">
        <v>29793</v>
      </c>
      <c r="Y27" s="1293">
        <v>31617</v>
      </c>
      <c r="Z27" s="1293">
        <f t="shared" si="5"/>
        <v>61410</v>
      </c>
      <c r="AA27" s="1291">
        <v>13269.65799028534</v>
      </c>
      <c r="AB27" s="1288"/>
      <c r="AC27" s="1294">
        <v>680178</v>
      </c>
      <c r="AD27" s="1294">
        <v>12717931</v>
      </c>
      <c r="AE27" s="1294">
        <v>817468</v>
      </c>
      <c r="AF27" s="1294">
        <v>14197192</v>
      </c>
      <c r="AG27" s="1295">
        <f t="shared" si="6"/>
        <v>1.2018442231298279</v>
      </c>
      <c r="AH27" s="1295">
        <f t="shared" si="7"/>
        <v>1.1163130229280218</v>
      </c>
      <c r="AI27" s="1288"/>
      <c r="AJ27" s="1296">
        <v>1976510</v>
      </c>
      <c r="AK27" s="1296">
        <v>9205</v>
      </c>
      <c r="AL27" s="1296">
        <v>2692056</v>
      </c>
      <c r="AM27" s="1296">
        <f t="shared" si="8"/>
        <v>4677771</v>
      </c>
      <c r="AN27" s="1296">
        <v>110858</v>
      </c>
      <c r="AO27" s="1297">
        <f t="shared" si="9"/>
        <v>4788629</v>
      </c>
      <c r="AP27" s="1288"/>
    </row>
    <row r="28" spans="1:42" s="1266" customFormat="1" ht="9" customHeight="1">
      <c r="A28" s="1283" t="s">
        <v>47</v>
      </c>
      <c r="B28" s="1284" t="s">
        <v>101</v>
      </c>
      <c r="C28" s="1285">
        <v>1056896</v>
      </c>
      <c r="D28" s="1328">
        <f t="shared" si="0"/>
        <v>583.2646720399993</v>
      </c>
      <c r="E28" s="1330">
        <f t="shared" si="10"/>
        <v>6</v>
      </c>
      <c r="F28" s="1286">
        <f t="shared" si="1"/>
        <v>51.395448356350904</v>
      </c>
      <c r="G28" s="1330">
        <f t="shared" si="11"/>
        <v>9</v>
      </c>
      <c r="H28" s="1326">
        <f t="shared" si="2"/>
        <v>1.9595303849325287</v>
      </c>
      <c r="I28" s="1331">
        <f t="shared" si="12"/>
        <v>8</v>
      </c>
      <c r="J28" s="1328">
        <f t="shared" si="13"/>
        <v>724.4814512441811</v>
      </c>
      <c r="K28" s="1331">
        <f t="shared" si="14"/>
        <v>4</v>
      </c>
      <c r="L28" s="1325"/>
      <c r="M28" s="1303">
        <v>26</v>
      </c>
      <c r="N28" s="1288"/>
      <c r="O28" s="1289">
        <v>23364</v>
      </c>
      <c r="P28" s="1289">
        <v>714</v>
      </c>
      <c r="Q28" s="1289">
        <f t="shared" si="3"/>
        <v>24078</v>
      </c>
      <c r="R28" s="1290">
        <v>2.9653625716421628</v>
      </c>
      <c r="S28" s="1289">
        <v>1119.035</v>
      </c>
      <c r="T28" s="1289">
        <v>693</v>
      </c>
      <c r="U28" s="1289">
        <f t="shared" si="4"/>
        <v>1812.035</v>
      </c>
      <c r="V28" s="1290">
        <v>38.24429439828701</v>
      </c>
      <c r="W28" s="1291">
        <v>75.25687349447628</v>
      </c>
      <c r="X28" s="1292">
        <v>12158</v>
      </c>
      <c r="Y28" s="1293">
        <v>8406</v>
      </c>
      <c r="Z28" s="1293">
        <f t="shared" si="5"/>
        <v>20564</v>
      </c>
      <c r="AA28" s="1291">
        <v>11348.566666758645</v>
      </c>
      <c r="AB28" s="1288"/>
      <c r="AC28" s="1294">
        <v>229209</v>
      </c>
      <c r="AD28" s="1294">
        <v>4863548</v>
      </c>
      <c r="AE28" s="1294">
        <v>449142</v>
      </c>
      <c r="AF28" s="1294">
        <v>9472901</v>
      </c>
      <c r="AG28" s="1295">
        <f t="shared" si="6"/>
        <v>1.9595303849325287</v>
      </c>
      <c r="AH28" s="1295">
        <f t="shared" si="7"/>
        <v>1.9477346579081773</v>
      </c>
      <c r="AI28" s="1288"/>
      <c r="AJ28" s="1296">
        <v>707442</v>
      </c>
      <c r="AK28" s="1296">
        <v>2792</v>
      </c>
      <c r="AL28" s="1296">
        <v>703233</v>
      </c>
      <c r="AM28" s="1296">
        <f t="shared" si="8"/>
        <v>1413467</v>
      </c>
      <c r="AN28" s="1296">
        <v>45364</v>
      </c>
      <c r="AO28" s="1297">
        <f t="shared" si="9"/>
        <v>1458831</v>
      </c>
      <c r="AP28" s="1288"/>
    </row>
    <row r="29" spans="1:42" s="1266" customFormat="1" ht="9" customHeight="1">
      <c r="A29" s="1283" t="s">
        <v>23</v>
      </c>
      <c r="B29" s="1284" t="s">
        <v>77</v>
      </c>
      <c r="C29" s="1285">
        <v>1439426</v>
      </c>
      <c r="D29" s="1328">
        <f t="shared" si="0"/>
        <v>493.15931115172924</v>
      </c>
      <c r="E29" s="1330">
        <f t="shared" si="10"/>
        <v>10</v>
      </c>
      <c r="F29" s="1286">
        <f t="shared" si="1"/>
        <v>33.21471260124143</v>
      </c>
      <c r="G29" s="1330">
        <f t="shared" si="11"/>
        <v>32</v>
      </c>
      <c r="H29" s="1326">
        <f t="shared" si="2"/>
        <v>1.1398069915168803</v>
      </c>
      <c r="I29" s="1331">
        <f t="shared" si="12"/>
        <v>32</v>
      </c>
      <c r="J29" s="1328">
        <f t="shared" si="13"/>
        <v>707.1080911668596</v>
      </c>
      <c r="K29" s="1331">
        <f t="shared" si="14"/>
        <v>7</v>
      </c>
      <c r="L29" s="1325"/>
      <c r="M29" s="1303">
        <v>27</v>
      </c>
      <c r="N29" s="1288"/>
      <c r="O29" s="1289">
        <v>44900</v>
      </c>
      <c r="P29" s="1289">
        <v>2007</v>
      </c>
      <c r="Q29" s="1289">
        <f t="shared" si="3"/>
        <v>46907</v>
      </c>
      <c r="R29" s="1290">
        <v>4.278679088408979</v>
      </c>
      <c r="S29" s="1289">
        <v>1639.785</v>
      </c>
      <c r="T29" s="1289">
        <v>1279</v>
      </c>
      <c r="U29" s="1289">
        <f t="shared" si="4"/>
        <v>2918.785</v>
      </c>
      <c r="V29" s="1290">
        <v>43.81960301974966</v>
      </c>
      <c r="W29" s="1291">
        <v>62.224934444752385</v>
      </c>
      <c r="X29" s="1292">
        <v>26702</v>
      </c>
      <c r="Y29" s="1293">
        <v>16635</v>
      </c>
      <c r="Z29" s="1293">
        <f t="shared" si="5"/>
        <v>43337</v>
      </c>
      <c r="AA29" s="1291">
        <v>14847.616388325965</v>
      </c>
      <c r="AB29" s="1288"/>
      <c r="AC29" s="1294">
        <v>471171</v>
      </c>
      <c r="AD29" s="1294">
        <v>8420525</v>
      </c>
      <c r="AE29" s="1294">
        <v>537044</v>
      </c>
      <c r="AF29" s="1294">
        <v>9587769</v>
      </c>
      <c r="AG29" s="1295">
        <f t="shared" si="6"/>
        <v>1.1398069915168803</v>
      </c>
      <c r="AH29" s="1295">
        <f t="shared" si="7"/>
        <v>1.138618910341101</v>
      </c>
      <c r="AI29" s="1288"/>
      <c r="AJ29" s="1296">
        <v>1141299</v>
      </c>
      <c r="AK29" s="1296">
        <v>9605</v>
      </c>
      <c r="AL29" s="1296">
        <v>856971</v>
      </c>
      <c r="AM29" s="1296">
        <f t="shared" si="8"/>
        <v>2007875</v>
      </c>
      <c r="AN29" s="1296">
        <v>27777</v>
      </c>
      <c r="AO29" s="1297">
        <f t="shared" si="9"/>
        <v>2035652</v>
      </c>
      <c r="AP29" s="1288"/>
    </row>
    <row r="30" spans="1:42" s="1266" customFormat="1" ht="9" customHeight="1">
      <c r="A30" s="1283" t="s">
        <v>18</v>
      </c>
      <c r="B30" s="1284" t="s">
        <v>73</v>
      </c>
      <c r="C30" s="1285">
        <v>557473</v>
      </c>
      <c r="D30" s="1328">
        <f t="shared" si="0"/>
        <v>423.2235328236184</v>
      </c>
      <c r="E30" s="1330">
        <f t="shared" si="10"/>
        <v>21</v>
      </c>
      <c r="F30" s="1286">
        <f t="shared" si="1"/>
        <v>37.07835051546392</v>
      </c>
      <c r="G30" s="1330">
        <f t="shared" si="11"/>
        <v>26</v>
      </c>
      <c r="H30" s="1326">
        <f t="shared" si="2"/>
        <v>1.1445238607659458</v>
      </c>
      <c r="I30" s="1331">
        <f t="shared" si="12"/>
        <v>31</v>
      </c>
      <c r="J30" s="1328">
        <f t="shared" si="13"/>
        <v>493.4249599266421</v>
      </c>
      <c r="K30" s="1331">
        <f t="shared" si="14"/>
        <v>22</v>
      </c>
      <c r="L30" s="1325"/>
      <c r="M30" s="1303">
        <v>28</v>
      </c>
      <c r="N30" s="1288"/>
      <c r="O30" s="1289">
        <v>30276</v>
      </c>
      <c r="P30" s="1289">
        <v>586</v>
      </c>
      <c r="Q30" s="1289">
        <f t="shared" si="3"/>
        <v>30862</v>
      </c>
      <c r="R30" s="1290">
        <v>1.8987751927937269</v>
      </c>
      <c r="S30" s="1289">
        <v>767.2070000000001</v>
      </c>
      <c r="T30" s="1289">
        <v>550</v>
      </c>
      <c r="U30" s="1289">
        <f t="shared" si="4"/>
        <v>1317.207</v>
      </c>
      <c r="V30" s="1290">
        <v>41.75501648563969</v>
      </c>
      <c r="W30" s="1291">
        <v>42.680545654850626</v>
      </c>
      <c r="X30" s="1292">
        <v>10848</v>
      </c>
      <c r="Y30" s="1293">
        <v>4187</v>
      </c>
      <c r="Z30" s="1293">
        <f t="shared" si="5"/>
        <v>15035</v>
      </c>
      <c r="AA30" s="1291">
        <v>11414.30314293805</v>
      </c>
      <c r="AB30" s="1288"/>
      <c r="AC30" s="1294">
        <v>176566</v>
      </c>
      <c r="AD30" s="1294">
        <v>3429345</v>
      </c>
      <c r="AE30" s="1294">
        <v>202084</v>
      </c>
      <c r="AF30" s="1294">
        <v>3820442</v>
      </c>
      <c r="AG30" s="1295">
        <f t="shared" si="6"/>
        <v>1.1445238607659458</v>
      </c>
      <c r="AH30" s="1295">
        <f t="shared" si="7"/>
        <v>1.114044227104593</v>
      </c>
      <c r="AI30" s="1288"/>
      <c r="AJ30" s="1296">
        <v>569503</v>
      </c>
      <c r="AK30" s="1296">
        <v>3531</v>
      </c>
      <c r="AL30" s="1296">
        <v>506809</v>
      </c>
      <c r="AM30" s="1296">
        <f t="shared" si="8"/>
        <v>1079843</v>
      </c>
      <c r="AN30" s="1296">
        <v>49960</v>
      </c>
      <c r="AO30" s="1297">
        <f t="shared" si="9"/>
        <v>1129803</v>
      </c>
      <c r="AP30" s="1288"/>
    </row>
    <row r="31" spans="1:42" s="1266" customFormat="1" ht="9" customHeight="1">
      <c r="A31" s="1283" t="s">
        <v>14</v>
      </c>
      <c r="B31" s="1284" t="s">
        <v>64</v>
      </c>
      <c r="C31" s="1285">
        <v>881730</v>
      </c>
      <c r="D31" s="1328">
        <f t="shared" si="0"/>
        <v>295.08581862528223</v>
      </c>
      <c r="E31" s="1330">
        <f t="shared" si="10"/>
        <v>41</v>
      </c>
      <c r="F31" s="1286">
        <f t="shared" si="1"/>
        <v>28.212651585447798</v>
      </c>
      <c r="G31" s="1330">
        <f t="shared" si="11"/>
        <v>37</v>
      </c>
      <c r="H31" s="1326">
        <f t="shared" si="2"/>
        <v>1.0435704527862504</v>
      </c>
      <c r="I31" s="1331">
        <f t="shared" si="12"/>
        <v>43</v>
      </c>
      <c r="J31" s="1328">
        <f t="shared" si="13"/>
        <v>250.38385489418894</v>
      </c>
      <c r="K31" s="1331">
        <f t="shared" si="14"/>
        <v>48</v>
      </c>
      <c r="L31" s="1325"/>
      <c r="M31" s="1303">
        <v>29</v>
      </c>
      <c r="N31" s="1288"/>
      <c r="O31" s="1289">
        <v>54718</v>
      </c>
      <c r="P31" s="1289">
        <v>1151</v>
      </c>
      <c r="Q31" s="1289">
        <f t="shared" si="3"/>
        <v>55869</v>
      </c>
      <c r="R31" s="1290">
        <v>2.0601764842757166</v>
      </c>
      <c r="S31" s="1289">
        <v>1196.0459999999998</v>
      </c>
      <c r="T31" s="1289">
        <v>1792</v>
      </c>
      <c r="U31" s="1289">
        <f t="shared" si="4"/>
        <v>2988.046</v>
      </c>
      <c r="V31" s="1290">
        <v>59.97230296990074</v>
      </c>
      <c r="W31" s="1291">
        <v>53.483076482485814</v>
      </c>
      <c r="X31" s="1292">
        <v>18852</v>
      </c>
      <c r="Y31" s="1293">
        <v>12401</v>
      </c>
      <c r="Z31" s="1293">
        <f t="shared" si="5"/>
        <v>31253</v>
      </c>
      <c r="AA31" s="1291">
        <v>10459.343664722699</v>
      </c>
      <c r="AB31" s="1288"/>
      <c r="AC31" s="1294">
        <v>456043</v>
      </c>
      <c r="AD31" s="1294">
        <v>8182632</v>
      </c>
      <c r="AE31" s="1294">
        <v>475913</v>
      </c>
      <c r="AF31" s="1294">
        <v>9064692</v>
      </c>
      <c r="AG31" s="1295">
        <f t="shared" si="6"/>
        <v>1.0435704527862504</v>
      </c>
      <c r="AH31" s="1295">
        <f t="shared" si="7"/>
        <v>1.107796611163743</v>
      </c>
      <c r="AI31" s="1288"/>
      <c r="AJ31" s="1296">
        <v>1727177</v>
      </c>
      <c r="AK31" s="1296">
        <v>7375</v>
      </c>
      <c r="AL31" s="1296">
        <v>1625644</v>
      </c>
      <c r="AM31" s="1296">
        <f t="shared" si="8"/>
        <v>3360196</v>
      </c>
      <c r="AN31" s="1296">
        <v>161317</v>
      </c>
      <c r="AO31" s="1297">
        <f t="shared" si="9"/>
        <v>3521513</v>
      </c>
      <c r="AP31" s="1288"/>
    </row>
    <row r="32" spans="1:42" s="1266" customFormat="1" ht="9" customHeight="1">
      <c r="A32" s="1283" t="s">
        <v>21</v>
      </c>
      <c r="B32" s="1284" t="s">
        <v>74</v>
      </c>
      <c r="C32" s="1285">
        <v>2130165</v>
      </c>
      <c r="D32" s="1328">
        <f t="shared" si="0"/>
        <v>211.49748277918334</v>
      </c>
      <c r="E32" s="1330">
        <f t="shared" si="10"/>
        <v>50</v>
      </c>
      <c r="F32" s="1286">
        <f t="shared" si="1"/>
        <v>20.362140822452062</v>
      </c>
      <c r="G32" s="1330">
        <f t="shared" si="11"/>
        <v>49</v>
      </c>
      <c r="H32" s="1326">
        <f t="shared" si="2"/>
        <v>1.1210490753979876</v>
      </c>
      <c r="I32" s="1331">
        <f t="shared" si="12"/>
        <v>34</v>
      </c>
      <c r="J32" s="1328">
        <f t="shared" si="13"/>
        <v>251.7796665962605</v>
      </c>
      <c r="K32" s="1331">
        <f t="shared" si="14"/>
        <v>47</v>
      </c>
      <c r="L32" s="1325"/>
      <c r="M32" s="1303">
        <v>30</v>
      </c>
      <c r="N32" s="1288"/>
      <c r="O32" s="1289">
        <v>52293</v>
      </c>
      <c r="P32" s="1289">
        <v>4511</v>
      </c>
      <c r="Q32" s="1289">
        <f t="shared" si="3"/>
        <v>56804</v>
      </c>
      <c r="R32" s="1290">
        <v>7.941342159002887</v>
      </c>
      <c r="S32" s="1289">
        <v>2540.822</v>
      </c>
      <c r="T32" s="1289">
        <v>7531</v>
      </c>
      <c r="U32" s="1289">
        <f t="shared" si="4"/>
        <v>10071.822</v>
      </c>
      <c r="V32" s="1290">
        <v>74.77296560642156</v>
      </c>
      <c r="W32" s="1291">
        <v>177.30832335751003</v>
      </c>
      <c r="X32" s="1292">
        <v>32075</v>
      </c>
      <c r="Y32" s="1293">
        <v>72539</v>
      </c>
      <c r="Z32" s="1293">
        <f t="shared" si="5"/>
        <v>104614</v>
      </c>
      <c r="AA32" s="1291">
        <v>10386.799925574538</v>
      </c>
      <c r="AB32" s="1288"/>
      <c r="AC32" s="1294">
        <v>1044882</v>
      </c>
      <c r="AD32" s="1294">
        <v>22566088</v>
      </c>
      <c r="AE32" s="1294">
        <v>1171364</v>
      </c>
      <c r="AF32" s="1294">
        <v>21114145</v>
      </c>
      <c r="AG32" s="1295">
        <f t="shared" si="6"/>
        <v>1.1210490753979876</v>
      </c>
      <c r="AH32" s="1295">
        <f t="shared" si="7"/>
        <v>0.9356581876309266</v>
      </c>
      <c r="AI32" s="1288"/>
      <c r="AJ32" s="1296">
        <v>4972114</v>
      </c>
      <c r="AK32" s="1296">
        <v>26290</v>
      </c>
      <c r="AL32" s="1296">
        <v>3193344</v>
      </c>
      <c r="AM32" s="1296">
        <f t="shared" si="8"/>
        <v>8191748</v>
      </c>
      <c r="AN32" s="1296">
        <v>268685</v>
      </c>
      <c r="AO32" s="1297">
        <f t="shared" si="9"/>
        <v>8460433</v>
      </c>
      <c r="AP32" s="1288"/>
    </row>
    <row r="33" spans="1:42" s="1266" customFormat="1" ht="9" customHeight="1">
      <c r="A33" s="1283" t="s">
        <v>103</v>
      </c>
      <c r="B33" s="1284" t="s">
        <v>67</v>
      </c>
      <c r="C33" s="1285">
        <v>3020779</v>
      </c>
      <c r="D33" s="1328">
        <f t="shared" si="0"/>
        <v>476.0664171482182</v>
      </c>
      <c r="E33" s="1330">
        <f t="shared" si="10"/>
        <v>12</v>
      </c>
      <c r="F33" s="1286">
        <f t="shared" si="1"/>
        <v>42.261660930636</v>
      </c>
      <c r="G33" s="1330">
        <f t="shared" si="11"/>
        <v>18</v>
      </c>
      <c r="H33" s="1326">
        <f t="shared" si="2"/>
        <v>1.0271667666298345</v>
      </c>
      <c r="I33" s="1331">
        <f t="shared" si="12"/>
        <v>46</v>
      </c>
      <c r="J33" s="1328">
        <f t="shared" si="13"/>
        <v>591.9517671964184</v>
      </c>
      <c r="K33" s="1331">
        <f t="shared" si="14"/>
        <v>12</v>
      </c>
      <c r="L33" s="1325"/>
      <c r="M33" s="1303">
        <v>31</v>
      </c>
      <c r="N33" s="1288"/>
      <c r="O33" s="1289">
        <v>31528</v>
      </c>
      <c r="P33" s="1289">
        <v>4339</v>
      </c>
      <c r="Q33" s="1289">
        <f t="shared" si="3"/>
        <v>35867</v>
      </c>
      <c r="R33" s="1290">
        <v>12.097471213092815</v>
      </c>
      <c r="S33" s="1289">
        <v>1981.2889999999998</v>
      </c>
      <c r="T33" s="1289">
        <v>4364</v>
      </c>
      <c r="U33" s="1289">
        <f t="shared" si="4"/>
        <v>6345.289</v>
      </c>
      <c r="V33" s="1290">
        <v>68.77543323873823</v>
      </c>
      <c r="W33" s="1291">
        <v>176.91161792176652</v>
      </c>
      <c r="X33" s="1292">
        <v>34657</v>
      </c>
      <c r="Y33" s="1293">
        <v>36821</v>
      </c>
      <c r="Z33" s="1293">
        <f t="shared" si="5"/>
        <v>71478</v>
      </c>
      <c r="AA33" s="1291">
        <v>11264.73514445126</v>
      </c>
      <c r="AB33" s="1288"/>
      <c r="AC33" s="1294">
        <v>962021</v>
      </c>
      <c r="AD33" s="1294">
        <v>17266009</v>
      </c>
      <c r="AE33" s="1294">
        <v>988156</v>
      </c>
      <c r="AF33" s="1294">
        <v>15587311</v>
      </c>
      <c r="AG33" s="1295">
        <f t="shared" si="6"/>
        <v>1.0271667666298345</v>
      </c>
      <c r="AH33" s="1295">
        <f t="shared" si="7"/>
        <v>0.9027744049015612</v>
      </c>
      <c r="AI33" s="1288"/>
      <c r="AJ33" s="1299">
        <v>2694917</v>
      </c>
      <c r="AK33" s="1299">
        <v>31978</v>
      </c>
      <c r="AL33" s="1299">
        <v>2228644</v>
      </c>
      <c r="AM33" s="1299">
        <f t="shared" si="8"/>
        <v>4955539</v>
      </c>
      <c r="AN33" s="1299">
        <v>147544</v>
      </c>
      <c r="AO33" s="1300">
        <f t="shared" si="9"/>
        <v>5103083</v>
      </c>
      <c r="AP33" s="1288"/>
    </row>
    <row r="34" spans="1:42" s="1266" customFormat="1" ht="9" customHeight="1">
      <c r="A34" s="1283" t="s">
        <v>3</v>
      </c>
      <c r="B34" s="1284" t="s">
        <v>55</v>
      </c>
      <c r="C34" s="1285">
        <v>872781</v>
      </c>
      <c r="D34" s="1328">
        <f t="shared" si="0"/>
        <v>307.8813050811046</v>
      </c>
      <c r="E34" s="1330">
        <f t="shared" si="10"/>
        <v>38</v>
      </c>
      <c r="F34" s="1286">
        <f t="shared" si="1"/>
        <v>26.311567332911277</v>
      </c>
      <c r="G34" s="1330">
        <f t="shared" si="11"/>
        <v>43</v>
      </c>
      <c r="H34" s="1326">
        <f t="shared" si="2"/>
        <v>1.2279648897762891</v>
      </c>
      <c r="I34" s="1331">
        <f t="shared" si="12"/>
        <v>18</v>
      </c>
      <c r="J34" s="1328">
        <f t="shared" si="13"/>
        <v>420.7278538218472</v>
      </c>
      <c r="K34" s="1331">
        <f t="shared" si="14"/>
        <v>32</v>
      </c>
      <c r="L34" s="1325"/>
      <c r="M34" s="1303">
        <v>32</v>
      </c>
      <c r="N34" s="1288"/>
      <c r="O34" s="1289">
        <v>51260</v>
      </c>
      <c r="P34" s="1289">
        <v>808</v>
      </c>
      <c r="Q34" s="1289">
        <f t="shared" si="3"/>
        <v>52068</v>
      </c>
      <c r="R34" s="1290">
        <v>1.5518168548820772</v>
      </c>
      <c r="S34" s="1289">
        <v>1455.797</v>
      </c>
      <c r="T34" s="1289">
        <v>1379</v>
      </c>
      <c r="U34" s="1289">
        <f t="shared" si="4"/>
        <v>2834.797</v>
      </c>
      <c r="V34" s="1290">
        <v>48.64545856369962</v>
      </c>
      <c r="W34" s="1291">
        <v>54.444130752093415</v>
      </c>
      <c r="X34" s="1292">
        <v>20082</v>
      </c>
      <c r="Y34" s="1293">
        <v>13089</v>
      </c>
      <c r="Z34" s="1293">
        <f t="shared" si="5"/>
        <v>33171</v>
      </c>
      <c r="AA34" s="1291">
        <v>11701.366976189123</v>
      </c>
      <c r="AB34" s="1288"/>
      <c r="AC34" s="1294">
        <v>441239</v>
      </c>
      <c r="AD34" s="1294">
        <v>8476116</v>
      </c>
      <c r="AE34" s="1294">
        <v>541826</v>
      </c>
      <c r="AF34" s="1294">
        <v>8950473</v>
      </c>
      <c r="AG34" s="1295">
        <f t="shared" si="6"/>
        <v>1.2279648897762891</v>
      </c>
      <c r="AH34" s="1295">
        <f t="shared" si="7"/>
        <v>1.0559639580203952</v>
      </c>
      <c r="AI34" s="1288"/>
      <c r="AJ34" s="1296">
        <v>944255</v>
      </c>
      <c r="AK34" s="1296">
        <v>7758</v>
      </c>
      <c r="AL34" s="1296">
        <v>1058288</v>
      </c>
      <c r="AM34" s="1296">
        <f t="shared" si="8"/>
        <v>2010301</v>
      </c>
      <c r="AN34" s="1296">
        <v>64154</v>
      </c>
      <c r="AO34" s="1297">
        <f t="shared" si="9"/>
        <v>2074455</v>
      </c>
      <c r="AP34" s="1288"/>
    </row>
    <row r="35" spans="1:42" s="1266" customFormat="1" ht="9" customHeight="1">
      <c r="A35" s="1283" t="s">
        <v>5</v>
      </c>
      <c r="B35" s="1284" t="s">
        <v>58</v>
      </c>
      <c r="C35" s="1285">
        <v>1341254</v>
      </c>
      <c r="D35" s="1328">
        <f aca="true" t="shared" si="15" ref="D35:D53">C35/U35</f>
        <v>275.8921858720995</v>
      </c>
      <c r="E35" s="1330">
        <f t="shared" si="10"/>
        <v>44</v>
      </c>
      <c r="F35" s="1286">
        <f aca="true" t="shared" si="16" ref="F35:F53">C35/Z35</f>
        <v>27.53380001231704</v>
      </c>
      <c r="G35" s="1330">
        <f t="shared" si="11"/>
        <v>41</v>
      </c>
      <c r="H35" s="1326">
        <f aca="true" t="shared" si="17" ref="H35:H53">AG35</f>
        <v>1.055073633245915</v>
      </c>
      <c r="I35" s="1331">
        <f t="shared" si="12"/>
        <v>41</v>
      </c>
      <c r="J35" s="1328">
        <f t="shared" si="13"/>
        <v>737.5172315953914</v>
      </c>
      <c r="K35" s="1331">
        <f t="shared" si="14"/>
        <v>3</v>
      </c>
      <c r="L35" s="1325"/>
      <c r="M35" s="1303">
        <v>33</v>
      </c>
      <c r="N35" s="1288"/>
      <c r="O35" s="1289">
        <v>101252</v>
      </c>
      <c r="P35" s="1289">
        <v>2466</v>
      </c>
      <c r="Q35" s="1289">
        <f aca="true" t="shared" si="18" ref="Q35:Q53">SUM(O35,P35)</f>
        <v>103718</v>
      </c>
      <c r="R35" s="1290">
        <v>2.3776008021751287</v>
      </c>
      <c r="S35" s="1289">
        <v>1127.515</v>
      </c>
      <c r="T35" s="1289">
        <v>3734</v>
      </c>
      <c r="U35" s="1289">
        <f aca="true" t="shared" si="19" ref="U35:U53">SUM(S35,T35)</f>
        <v>4861.515</v>
      </c>
      <c r="V35" s="1290">
        <v>76.80733269361505</v>
      </c>
      <c r="W35" s="1291">
        <v>46.87243294317283</v>
      </c>
      <c r="X35" s="1292">
        <v>15650</v>
      </c>
      <c r="Y35" s="1293">
        <v>33063</v>
      </c>
      <c r="Z35" s="1293">
        <f aca="true" t="shared" si="20" ref="Z35:Z53">SUM(X35:Y35)</f>
        <v>48713</v>
      </c>
      <c r="AA35" s="1291">
        <v>10020.127470551875</v>
      </c>
      <c r="AB35" s="1288"/>
      <c r="AC35" s="1294">
        <v>525442</v>
      </c>
      <c r="AD35" s="1294">
        <v>8615996</v>
      </c>
      <c r="AE35" s="1294">
        <v>554380</v>
      </c>
      <c r="AF35" s="1294">
        <v>9913796</v>
      </c>
      <c r="AG35" s="1295">
        <f aca="true" t="shared" si="21" ref="AG35:AG53">AE35/AC35</f>
        <v>1.055073633245915</v>
      </c>
      <c r="AH35" s="1295">
        <f aca="true" t="shared" si="22" ref="AH35:AH53">AF35/AD35</f>
        <v>1.1506268108759568</v>
      </c>
      <c r="AI35" s="1288"/>
      <c r="AJ35" s="1296">
        <v>785099</v>
      </c>
      <c r="AK35" s="1296">
        <v>5820</v>
      </c>
      <c r="AL35" s="1296">
        <v>916220</v>
      </c>
      <c r="AM35" s="1296">
        <f aca="true" t="shared" si="23" ref="AM35:AM53">SUM(AJ35:AL35)</f>
        <v>1707139</v>
      </c>
      <c r="AN35" s="1296">
        <v>111468</v>
      </c>
      <c r="AO35" s="1297">
        <f aca="true" t="shared" si="24" ref="AO35:AO53">SUM(AM35,AN35)</f>
        <v>1818607</v>
      </c>
      <c r="AP35" s="1288"/>
    </row>
    <row r="36" spans="1:42" s="1266" customFormat="1" ht="9" customHeight="1">
      <c r="A36" s="1283" t="s">
        <v>107</v>
      </c>
      <c r="B36" s="1284" t="s">
        <v>88</v>
      </c>
      <c r="C36" s="1285">
        <v>1230978</v>
      </c>
      <c r="D36" s="1328">
        <f t="shared" si="15"/>
        <v>340.3014831991455</v>
      </c>
      <c r="E36" s="1330">
        <f t="shared" si="10"/>
        <v>35</v>
      </c>
      <c r="F36" s="1286">
        <f t="shared" si="16"/>
        <v>25.876103590347263</v>
      </c>
      <c r="G36" s="1330">
        <f t="shared" si="11"/>
        <v>44</v>
      </c>
      <c r="H36" s="1326">
        <f t="shared" si="17"/>
        <v>1.259991710360748</v>
      </c>
      <c r="I36" s="1331">
        <f t="shared" si="12"/>
        <v>17</v>
      </c>
      <c r="J36" s="1328">
        <f t="shared" si="13"/>
        <v>370.0788182760272</v>
      </c>
      <c r="K36" s="1331">
        <f t="shared" si="14"/>
        <v>38</v>
      </c>
      <c r="L36" s="1325"/>
      <c r="M36" s="1303">
        <v>34</v>
      </c>
      <c r="N36" s="1288"/>
      <c r="O36" s="1289">
        <v>66467</v>
      </c>
      <c r="P36" s="1289">
        <v>2200</v>
      </c>
      <c r="Q36" s="1289">
        <f t="shared" si="18"/>
        <v>68667</v>
      </c>
      <c r="R36" s="1290">
        <v>3.2038679423886296</v>
      </c>
      <c r="S36" s="1289">
        <v>1385.3159999999998</v>
      </c>
      <c r="T36" s="1289">
        <v>2232</v>
      </c>
      <c r="U36" s="1289">
        <f t="shared" si="19"/>
        <v>3617.316</v>
      </c>
      <c r="V36" s="1290">
        <v>61.7032075715807</v>
      </c>
      <c r="W36" s="1291">
        <v>52.67910349949757</v>
      </c>
      <c r="X36" s="1292">
        <v>22928</v>
      </c>
      <c r="Y36" s="1293">
        <v>24644</v>
      </c>
      <c r="Z36" s="1293">
        <f t="shared" si="20"/>
        <v>47572</v>
      </c>
      <c r="AA36" s="1291">
        <v>13151.187233849627</v>
      </c>
      <c r="AB36" s="1288"/>
      <c r="AC36" s="1294">
        <v>538021</v>
      </c>
      <c r="AD36" s="1294">
        <v>10743580</v>
      </c>
      <c r="AE36" s="1294">
        <v>677902</v>
      </c>
      <c r="AF36" s="1294">
        <v>10154988</v>
      </c>
      <c r="AG36" s="1295">
        <f t="shared" si="21"/>
        <v>1.259991710360748</v>
      </c>
      <c r="AH36" s="1295">
        <f t="shared" si="22"/>
        <v>0.9452145374260721</v>
      </c>
      <c r="AI36" s="1288"/>
      <c r="AJ36" s="1296">
        <v>1605813</v>
      </c>
      <c r="AK36" s="1296">
        <v>18932</v>
      </c>
      <c r="AL36" s="1296">
        <v>1599908</v>
      </c>
      <c r="AM36" s="1296">
        <f t="shared" si="23"/>
        <v>3224653</v>
      </c>
      <c r="AN36" s="1296">
        <v>101606</v>
      </c>
      <c r="AO36" s="1297">
        <f t="shared" si="24"/>
        <v>3326259</v>
      </c>
      <c r="AP36" s="1288"/>
    </row>
    <row r="37" spans="1:42" s="1266" customFormat="1" ht="9" customHeight="1">
      <c r="A37" s="1283" t="s">
        <v>46</v>
      </c>
      <c r="B37" s="1284" t="s">
        <v>99</v>
      </c>
      <c r="C37" s="1285">
        <v>2398375</v>
      </c>
      <c r="D37" s="1328">
        <f t="shared" si="15"/>
        <v>370.7819710025193</v>
      </c>
      <c r="E37" s="1330">
        <f t="shared" si="10"/>
        <v>27</v>
      </c>
      <c r="F37" s="1286">
        <f t="shared" si="16"/>
        <v>42.1218321361457</v>
      </c>
      <c r="G37" s="1330">
        <f t="shared" si="11"/>
        <v>20</v>
      </c>
      <c r="H37" s="1326">
        <f t="shared" si="17"/>
        <v>1.1857042954859778</v>
      </c>
      <c r="I37" s="1331">
        <f t="shared" si="12"/>
        <v>24</v>
      </c>
      <c r="J37" s="1328">
        <f t="shared" si="13"/>
        <v>402.09785813261624</v>
      </c>
      <c r="K37" s="1331">
        <f t="shared" si="14"/>
        <v>34</v>
      </c>
      <c r="L37" s="1325"/>
      <c r="M37" s="1303">
        <v>35</v>
      </c>
      <c r="N37" s="1288"/>
      <c r="O37" s="1289">
        <v>64158</v>
      </c>
      <c r="P37" s="1289">
        <v>2386</v>
      </c>
      <c r="Q37" s="1289">
        <f t="shared" si="18"/>
        <v>66544</v>
      </c>
      <c r="R37" s="1290">
        <v>3.5855974993988937</v>
      </c>
      <c r="S37" s="1289">
        <v>1325.424</v>
      </c>
      <c r="T37" s="1289">
        <v>5143</v>
      </c>
      <c r="U37" s="1289">
        <f t="shared" si="19"/>
        <v>6468.424</v>
      </c>
      <c r="V37" s="1290">
        <v>79.50932097215643</v>
      </c>
      <c r="W37" s="1291">
        <v>97.20521760038471</v>
      </c>
      <c r="X37" s="1292">
        <v>16725</v>
      </c>
      <c r="Y37" s="1293">
        <v>40214</v>
      </c>
      <c r="Z37" s="1293">
        <f t="shared" si="20"/>
        <v>56939</v>
      </c>
      <c r="AA37" s="1291">
        <v>8802.607868624567</v>
      </c>
      <c r="AB37" s="1288"/>
      <c r="AC37" s="1294">
        <v>640626</v>
      </c>
      <c r="AD37" s="1294">
        <v>11884286</v>
      </c>
      <c r="AE37" s="1294">
        <v>759593</v>
      </c>
      <c r="AF37" s="1294">
        <v>15780240</v>
      </c>
      <c r="AG37" s="1295">
        <f t="shared" si="21"/>
        <v>1.1857042954859778</v>
      </c>
      <c r="AH37" s="1295">
        <f t="shared" si="22"/>
        <v>1.3278239853870901</v>
      </c>
      <c r="AI37" s="1288"/>
      <c r="AJ37" s="1296">
        <v>3146178</v>
      </c>
      <c r="AK37" s="1296">
        <v>12184</v>
      </c>
      <c r="AL37" s="1296">
        <v>2599581</v>
      </c>
      <c r="AM37" s="1296">
        <f t="shared" si="23"/>
        <v>5757943</v>
      </c>
      <c r="AN37" s="1296">
        <v>206712</v>
      </c>
      <c r="AO37" s="1297">
        <f t="shared" si="24"/>
        <v>5964655</v>
      </c>
      <c r="AP37" s="1288"/>
    </row>
    <row r="38" spans="1:42" s="1266" customFormat="1" ht="9" customHeight="1">
      <c r="A38" s="1283" t="s">
        <v>12</v>
      </c>
      <c r="B38" s="1284" t="s">
        <v>66</v>
      </c>
      <c r="C38" s="1285">
        <v>4529768</v>
      </c>
      <c r="D38" s="1328">
        <f t="shared" si="15"/>
        <v>352.4412435573086</v>
      </c>
      <c r="E38" s="1330">
        <f t="shared" si="10"/>
        <v>32</v>
      </c>
      <c r="F38" s="1286">
        <f t="shared" si="16"/>
        <v>42.14404138328852</v>
      </c>
      <c r="G38" s="1330">
        <f t="shared" si="11"/>
        <v>19</v>
      </c>
      <c r="H38" s="1326">
        <f t="shared" si="17"/>
        <v>1.2052434073905607</v>
      </c>
      <c r="I38" s="1331">
        <f t="shared" si="12"/>
        <v>20</v>
      </c>
      <c r="J38" s="1328">
        <f t="shared" si="13"/>
        <v>450.04985575809167</v>
      </c>
      <c r="K38" s="1331">
        <f t="shared" si="14"/>
        <v>26</v>
      </c>
      <c r="L38" s="1325"/>
      <c r="M38" s="1303">
        <v>36</v>
      </c>
      <c r="N38" s="1288"/>
      <c r="O38" s="1289">
        <v>50111</v>
      </c>
      <c r="P38" s="1289">
        <v>5473</v>
      </c>
      <c r="Q38" s="1289">
        <f t="shared" si="18"/>
        <v>55584</v>
      </c>
      <c r="R38" s="1290">
        <v>9.846358664363846</v>
      </c>
      <c r="S38" s="1289">
        <v>1145.5480000000007</v>
      </c>
      <c r="T38" s="1289">
        <v>11707</v>
      </c>
      <c r="U38" s="1289">
        <f t="shared" si="19"/>
        <v>12852.548</v>
      </c>
      <c r="V38" s="1290">
        <v>91.08699691298565</v>
      </c>
      <c r="W38" s="1291">
        <v>231.22747553252734</v>
      </c>
      <c r="X38" s="1292">
        <v>28166</v>
      </c>
      <c r="Y38" s="1293">
        <v>79317</v>
      </c>
      <c r="Z38" s="1293">
        <f t="shared" si="20"/>
        <v>107483</v>
      </c>
      <c r="AA38" s="1291">
        <v>8362.777559749242</v>
      </c>
      <c r="AB38" s="1288"/>
      <c r="AC38" s="1294">
        <v>1310293</v>
      </c>
      <c r="AD38" s="1294">
        <v>24748815</v>
      </c>
      <c r="AE38" s="1294">
        <v>1579222</v>
      </c>
      <c r="AF38" s="1294">
        <v>26497537</v>
      </c>
      <c r="AG38" s="1295">
        <f t="shared" si="21"/>
        <v>1.2052434073905607</v>
      </c>
      <c r="AH38" s="1295">
        <f t="shared" si="22"/>
        <v>1.0706588174019644</v>
      </c>
      <c r="AI38" s="1288"/>
      <c r="AJ38" s="1296">
        <v>5814178</v>
      </c>
      <c r="AK38" s="1296">
        <v>18310</v>
      </c>
      <c r="AL38" s="1296">
        <v>3924516</v>
      </c>
      <c r="AM38" s="1296">
        <f t="shared" si="23"/>
        <v>9757004</v>
      </c>
      <c r="AN38" s="1301">
        <v>308032</v>
      </c>
      <c r="AO38" s="1297">
        <f t="shared" si="24"/>
        <v>10065036</v>
      </c>
      <c r="AP38" s="1288"/>
    </row>
    <row r="39" spans="1:42" s="1266" customFormat="1" ht="9" customHeight="1">
      <c r="A39" s="1283" t="s">
        <v>6</v>
      </c>
      <c r="B39" s="1284" t="s">
        <v>59</v>
      </c>
      <c r="C39" s="1285">
        <v>1228142</v>
      </c>
      <c r="D39" s="1328">
        <f t="shared" si="15"/>
        <v>350.6663746688256</v>
      </c>
      <c r="E39" s="1330">
        <f t="shared" si="10"/>
        <v>33</v>
      </c>
      <c r="F39" s="1286">
        <f t="shared" si="16"/>
        <v>38.31597666365083</v>
      </c>
      <c r="G39" s="1330">
        <f t="shared" si="11"/>
        <v>25</v>
      </c>
      <c r="H39" s="1326">
        <f t="shared" si="17"/>
        <v>1.5591856533882111</v>
      </c>
      <c r="I39" s="1331">
        <f t="shared" si="12"/>
        <v>12</v>
      </c>
      <c r="J39" s="1328">
        <f t="shared" si="13"/>
        <v>394.6246005209214</v>
      </c>
      <c r="K39" s="1331">
        <f t="shared" si="14"/>
        <v>36</v>
      </c>
      <c r="L39" s="1325"/>
      <c r="M39" s="1303">
        <v>37</v>
      </c>
      <c r="N39" s="1288"/>
      <c r="O39" s="1289">
        <v>2773</v>
      </c>
      <c r="P39" s="1289">
        <v>2072</v>
      </c>
      <c r="Q39" s="1289">
        <f t="shared" si="18"/>
        <v>4845</v>
      </c>
      <c r="R39" s="1290">
        <v>42.76573787409701</v>
      </c>
      <c r="S39" s="1289">
        <v>381.3090000000002</v>
      </c>
      <c r="T39" s="1289">
        <v>3121</v>
      </c>
      <c r="U39" s="1289">
        <f t="shared" si="19"/>
        <v>3502.309</v>
      </c>
      <c r="V39" s="1290">
        <v>89.11263968998738</v>
      </c>
      <c r="W39" s="1291">
        <v>722.870794633643</v>
      </c>
      <c r="X39" s="1292">
        <v>3994</v>
      </c>
      <c r="Y39" s="1293">
        <v>28059</v>
      </c>
      <c r="Z39" s="1293">
        <f t="shared" si="20"/>
        <v>32053</v>
      </c>
      <c r="AA39" s="1291">
        <v>9151.962319715365</v>
      </c>
      <c r="AB39" s="1288"/>
      <c r="AC39" s="1294">
        <v>340150</v>
      </c>
      <c r="AD39" s="1294">
        <v>7031575</v>
      </c>
      <c r="AE39" s="1294">
        <v>530357</v>
      </c>
      <c r="AF39" s="1294">
        <v>11750058</v>
      </c>
      <c r="AG39" s="1295">
        <f t="shared" si="21"/>
        <v>1.5591856533882111</v>
      </c>
      <c r="AH39" s="1295">
        <f t="shared" si="22"/>
        <v>1.6710421207197534</v>
      </c>
      <c r="AI39" s="1288"/>
      <c r="AJ39" s="1296">
        <v>1988569</v>
      </c>
      <c r="AK39" s="1296">
        <v>10591</v>
      </c>
      <c r="AL39" s="1296">
        <v>1048170</v>
      </c>
      <c r="AM39" s="1296">
        <f t="shared" si="23"/>
        <v>3047330</v>
      </c>
      <c r="AN39" s="1296">
        <v>64848</v>
      </c>
      <c r="AO39" s="1297">
        <f t="shared" si="24"/>
        <v>3112178</v>
      </c>
      <c r="AP39" s="1288"/>
    </row>
    <row r="40" spans="1:42" s="1266" customFormat="1" ht="9" customHeight="1">
      <c r="A40" s="1283" t="s">
        <v>37</v>
      </c>
      <c r="B40" s="1284" t="s">
        <v>90</v>
      </c>
      <c r="C40" s="1285">
        <v>5757846</v>
      </c>
      <c r="D40" s="1328">
        <f t="shared" si="15"/>
        <v>463.1176971351246</v>
      </c>
      <c r="E40" s="1330">
        <f t="shared" si="10"/>
        <v>13</v>
      </c>
      <c r="F40" s="1286">
        <f t="shared" si="16"/>
        <v>52.970551707007424</v>
      </c>
      <c r="G40" s="1330">
        <f t="shared" si="11"/>
        <v>5</v>
      </c>
      <c r="H40" s="1326">
        <f t="shared" si="17"/>
        <v>1.297381258390386</v>
      </c>
      <c r="I40" s="1331">
        <f t="shared" si="12"/>
        <v>14</v>
      </c>
      <c r="J40" s="1328">
        <f t="shared" si="13"/>
        <v>559.454894856006</v>
      </c>
      <c r="K40" s="1331">
        <f t="shared" si="14"/>
        <v>15</v>
      </c>
      <c r="L40" s="1325"/>
      <c r="M40" s="1303">
        <v>38</v>
      </c>
      <c r="N40" s="1288"/>
      <c r="O40" s="1289">
        <v>32215</v>
      </c>
      <c r="P40" s="1289">
        <v>12602</v>
      </c>
      <c r="Q40" s="1289">
        <f t="shared" si="18"/>
        <v>44817</v>
      </c>
      <c r="R40" s="1290">
        <v>28.11879420755517</v>
      </c>
      <c r="S40" s="1289">
        <v>2805.7919999999995</v>
      </c>
      <c r="T40" s="1289">
        <v>9627</v>
      </c>
      <c r="U40" s="1289">
        <f t="shared" si="19"/>
        <v>12432.792</v>
      </c>
      <c r="V40" s="1290">
        <v>77.43232573986599</v>
      </c>
      <c r="W40" s="1291">
        <v>277.4124104692416</v>
      </c>
      <c r="X40" s="1292">
        <v>39034</v>
      </c>
      <c r="Y40" s="1293">
        <v>69665</v>
      </c>
      <c r="Z40" s="1293">
        <f t="shared" si="20"/>
        <v>108699</v>
      </c>
      <c r="AA40" s="1291">
        <v>8742.927574112075</v>
      </c>
      <c r="AB40" s="1288"/>
      <c r="AC40" s="1294">
        <v>1328157</v>
      </c>
      <c r="AD40" s="1294">
        <v>27393966</v>
      </c>
      <c r="AE40" s="1294">
        <v>1723126</v>
      </c>
      <c r="AF40" s="1294">
        <v>33006412</v>
      </c>
      <c r="AG40" s="1295">
        <f t="shared" si="21"/>
        <v>1.297381258390386</v>
      </c>
      <c r="AH40" s="1295">
        <f t="shared" si="22"/>
        <v>1.2048789138454796</v>
      </c>
      <c r="AI40" s="1288"/>
      <c r="AJ40" s="1296">
        <v>5805046</v>
      </c>
      <c r="AK40" s="1296">
        <v>38510</v>
      </c>
      <c r="AL40" s="1296">
        <v>4094385</v>
      </c>
      <c r="AM40" s="1296">
        <f t="shared" si="23"/>
        <v>9937941</v>
      </c>
      <c r="AN40" s="1296">
        <v>353945</v>
      </c>
      <c r="AO40" s="1297">
        <f t="shared" si="24"/>
        <v>10291886</v>
      </c>
      <c r="AP40" s="1288"/>
    </row>
    <row r="41" spans="1:42" s="1266" customFormat="1" ht="9" customHeight="1">
      <c r="A41" s="1283" t="s">
        <v>28</v>
      </c>
      <c r="B41" s="1284" t="s">
        <v>82</v>
      </c>
      <c r="C41" s="1285">
        <v>660006</v>
      </c>
      <c r="D41" s="1328">
        <f t="shared" si="15"/>
        <v>501.58987344850544</v>
      </c>
      <c r="E41" s="1330">
        <f t="shared" si="10"/>
        <v>9</v>
      </c>
      <c r="F41" s="1286">
        <f t="shared" si="16"/>
        <v>49.03826435842188</v>
      </c>
      <c r="G41" s="1330">
        <f t="shared" si="11"/>
        <v>11</v>
      </c>
      <c r="H41" s="1326">
        <f t="shared" si="17"/>
        <v>1.2603675060673172</v>
      </c>
      <c r="I41" s="1331">
        <f t="shared" si="12"/>
        <v>16</v>
      </c>
      <c r="J41" s="1328">
        <f t="shared" si="13"/>
        <v>523.6476327771876</v>
      </c>
      <c r="K41" s="1331">
        <f t="shared" si="14"/>
        <v>16</v>
      </c>
      <c r="L41" s="1325"/>
      <c r="M41" s="1303">
        <v>39</v>
      </c>
      <c r="N41" s="1288"/>
      <c r="O41" s="1289">
        <v>8250</v>
      </c>
      <c r="P41" s="1289">
        <v>718</v>
      </c>
      <c r="Q41" s="1289">
        <f t="shared" si="18"/>
        <v>8968</v>
      </c>
      <c r="R41" s="1290">
        <v>8.006244424620874</v>
      </c>
      <c r="S41" s="1289">
        <v>698.828</v>
      </c>
      <c r="T41" s="1289">
        <v>617</v>
      </c>
      <c r="U41" s="1289">
        <f t="shared" si="19"/>
        <v>1315.828</v>
      </c>
      <c r="V41" s="1290">
        <v>46.890627042440194</v>
      </c>
      <c r="W41" s="1291">
        <v>146.72479928635147</v>
      </c>
      <c r="X41" s="1292">
        <v>5919</v>
      </c>
      <c r="Y41" s="1293">
        <v>7540</v>
      </c>
      <c r="Z41" s="1293">
        <f t="shared" si="20"/>
        <v>13459</v>
      </c>
      <c r="AA41" s="1291">
        <v>10228.540508333916</v>
      </c>
      <c r="AB41" s="1288"/>
      <c r="AC41" s="1294">
        <v>141331</v>
      </c>
      <c r="AD41" s="1294">
        <v>2676622</v>
      </c>
      <c r="AE41" s="1294">
        <v>178129</v>
      </c>
      <c r="AF41" s="1294">
        <v>3473838</v>
      </c>
      <c r="AG41" s="1295">
        <f t="shared" si="21"/>
        <v>1.2603675060673172</v>
      </c>
      <c r="AH41" s="1295">
        <f t="shared" si="22"/>
        <v>1.2978440736121872</v>
      </c>
      <c r="AI41" s="1288"/>
      <c r="AJ41" s="1296">
        <v>643442</v>
      </c>
      <c r="AK41" s="1296">
        <v>1979</v>
      </c>
      <c r="AL41" s="1296">
        <v>539421</v>
      </c>
      <c r="AM41" s="1296">
        <f t="shared" si="23"/>
        <v>1184842</v>
      </c>
      <c r="AN41" s="1296">
        <v>75559</v>
      </c>
      <c r="AO41" s="1297">
        <f t="shared" si="24"/>
        <v>1260401</v>
      </c>
      <c r="AP41" s="1288"/>
    </row>
    <row r="42" spans="1:42" s="1266" customFormat="1" ht="9" customHeight="1">
      <c r="A42" s="1283" t="s">
        <v>8</v>
      </c>
      <c r="B42" s="1284" t="s">
        <v>61</v>
      </c>
      <c r="C42" s="1285">
        <v>7473569</v>
      </c>
      <c r="D42" s="1328">
        <f t="shared" si="15"/>
        <v>409.48274043581586</v>
      </c>
      <c r="E42" s="1330">
        <f t="shared" si="10"/>
        <v>24</v>
      </c>
      <c r="F42" s="1286">
        <f t="shared" si="16"/>
        <v>36.25816389402341</v>
      </c>
      <c r="G42" s="1330">
        <f t="shared" si="11"/>
        <v>27</v>
      </c>
      <c r="H42" s="1326">
        <f t="shared" si="17"/>
        <v>1.0460305659163718</v>
      </c>
      <c r="I42" s="1331">
        <f t="shared" si="12"/>
        <v>42</v>
      </c>
      <c r="J42" s="1328">
        <f t="shared" si="13"/>
        <v>437.08046861658454</v>
      </c>
      <c r="K42" s="1331">
        <f t="shared" si="14"/>
        <v>28</v>
      </c>
      <c r="L42" s="1325"/>
      <c r="M42" s="1303">
        <v>40</v>
      </c>
      <c r="N42" s="1288"/>
      <c r="O42" s="1289">
        <v>44389</v>
      </c>
      <c r="P42" s="1289">
        <v>9538</v>
      </c>
      <c r="Q42" s="1289">
        <f t="shared" si="18"/>
        <v>53927</v>
      </c>
      <c r="R42" s="1290">
        <v>17.686872994974685</v>
      </c>
      <c r="S42" s="1289">
        <v>1651.2429999999986</v>
      </c>
      <c r="T42" s="1289">
        <v>16600</v>
      </c>
      <c r="U42" s="1289">
        <f t="shared" si="19"/>
        <v>18251.243</v>
      </c>
      <c r="V42" s="1290">
        <v>90.9527093579325</v>
      </c>
      <c r="W42" s="1291">
        <v>338.4435069631168</v>
      </c>
      <c r="X42" s="1292">
        <v>38044</v>
      </c>
      <c r="Y42" s="1293">
        <v>168077</v>
      </c>
      <c r="Z42" s="1293">
        <f t="shared" si="20"/>
        <v>206121</v>
      </c>
      <c r="AA42" s="1291">
        <v>11293.532172027955</v>
      </c>
      <c r="AB42" s="1288"/>
      <c r="AC42" s="1294">
        <v>1915336</v>
      </c>
      <c r="AD42" s="1294">
        <v>31411215</v>
      </c>
      <c r="AE42" s="1294">
        <v>2003500</v>
      </c>
      <c r="AF42" s="1294">
        <v>30378489</v>
      </c>
      <c r="AG42" s="1295">
        <f t="shared" si="21"/>
        <v>1.0460305659163718</v>
      </c>
      <c r="AH42" s="1295">
        <f t="shared" si="22"/>
        <v>0.9671223796978244</v>
      </c>
      <c r="AI42" s="1288"/>
      <c r="AJ42" s="1296">
        <v>7189598</v>
      </c>
      <c r="AK42" s="1296">
        <v>48607</v>
      </c>
      <c r="AL42" s="1296">
        <v>9235703</v>
      </c>
      <c r="AM42" s="1296">
        <f t="shared" si="23"/>
        <v>16473908</v>
      </c>
      <c r="AN42" s="1296">
        <v>624932</v>
      </c>
      <c r="AO42" s="1297">
        <f t="shared" si="24"/>
        <v>17098840</v>
      </c>
      <c r="AP42" s="1288"/>
    </row>
    <row r="43" spans="1:42" s="1266" customFormat="1" ht="9" customHeight="1">
      <c r="A43" s="1283" t="s">
        <v>19</v>
      </c>
      <c r="B43" s="1284" t="s">
        <v>72</v>
      </c>
      <c r="C43" s="1285">
        <v>2034317</v>
      </c>
      <c r="D43" s="1328">
        <f t="shared" si="15"/>
        <v>362.08480648390344</v>
      </c>
      <c r="E43" s="1330">
        <f t="shared" si="10"/>
        <v>30</v>
      </c>
      <c r="F43" s="1286">
        <f t="shared" si="16"/>
        <v>36.00369891864149</v>
      </c>
      <c r="G43" s="1330">
        <f t="shared" si="11"/>
        <v>28</v>
      </c>
      <c r="H43" s="1326">
        <f t="shared" si="17"/>
        <v>1.0965734772253006</v>
      </c>
      <c r="I43" s="1331">
        <f t="shared" si="12"/>
        <v>38</v>
      </c>
      <c r="J43" s="1328">
        <f t="shared" si="13"/>
        <v>443.32167830339125</v>
      </c>
      <c r="K43" s="1331">
        <f t="shared" si="14"/>
        <v>27</v>
      </c>
      <c r="L43" s="1325"/>
      <c r="M43" s="1303">
        <v>41</v>
      </c>
      <c r="N43" s="1288"/>
      <c r="O43" s="1289">
        <v>7972</v>
      </c>
      <c r="P43" s="1289">
        <v>1802</v>
      </c>
      <c r="Q43" s="1289">
        <f t="shared" si="18"/>
        <v>9774</v>
      </c>
      <c r="R43" s="1290">
        <v>18.436668712911807</v>
      </c>
      <c r="S43" s="1289">
        <v>777.344</v>
      </c>
      <c r="T43" s="1289">
        <v>4841</v>
      </c>
      <c r="U43" s="1289">
        <f t="shared" si="19"/>
        <v>5618.344</v>
      </c>
      <c r="V43" s="1290">
        <v>86.1641793382534</v>
      </c>
      <c r="W43" s="1291">
        <v>574.8254552895437</v>
      </c>
      <c r="X43" s="1292">
        <v>14589</v>
      </c>
      <c r="Y43" s="1293">
        <v>41914</v>
      </c>
      <c r="Z43" s="1293">
        <f t="shared" si="20"/>
        <v>56503</v>
      </c>
      <c r="AA43" s="1291">
        <v>10056.877969736279</v>
      </c>
      <c r="AB43" s="1288"/>
      <c r="AC43" s="1294">
        <v>603323</v>
      </c>
      <c r="AD43" s="1294">
        <v>11285823</v>
      </c>
      <c r="AE43" s="1294">
        <v>661588</v>
      </c>
      <c r="AF43" s="1294">
        <v>14161022</v>
      </c>
      <c r="AG43" s="1295">
        <f t="shared" si="21"/>
        <v>1.0965734772253006</v>
      </c>
      <c r="AH43" s="1295">
        <f t="shared" si="22"/>
        <v>1.2547620142545208</v>
      </c>
      <c r="AI43" s="1288"/>
      <c r="AJ43" s="1296">
        <v>2652872</v>
      </c>
      <c r="AK43" s="1296">
        <v>12039</v>
      </c>
      <c r="AL43" s="1296">
        <v>1845553</v>
      </c>
      <c r="AM43" s="1296">
        <f t="shared" si="23"/>
        <v>4510464</v>
      </c>
      <c r="AN43" s="1296">
        <v>78341.6</v>
      </c>
      <c r="AO43" s="1297">
        <f t="shared" si="24"/>
        <v>4588805.6</v>
      </c>
      <c r="AP43" s="1288"/>
    </row>
    <row r="44" spans="1:42" s="1266" customFormat="1" ht="9" customHeight="1">
      <c r="A44" s="1283" t="s">
        <v>44</v>
      </c>
      <c r="B44" s="1284" t="s">
        <v>98</v>
      </c>
      <c r="C44" s="1285">
        <v>303222</v>
      </c>
      <c r="D44" s="1328">
        <f t="shared" si="15"/>
        <v>488.0805596422719</v>
      </c>
      <c r="E44" s="1330">
        <f t="shared" si="10"/>
        <v>11</v>
      </c>
      <c r="F44" s="1286">
        <f t="shared" si="16"/>
        <v>39.41018975825318</v>
      </c>
      <c r="G44" s="1330">
        <f t="shared" si="11"/>
        <v>23</v>
      </c>
      <c r="H44" s="1326">
        <f t="shared" si="17"/>
        <v>2.9708364075390703</v>
      </c>
      <c r="I44" s="1331">
        <f t="shared" si="12"/>
        <v>3</v>
      </c>
      <c r="J44" s="1328">
        <f t="shared" si="13"/>
        <v>513.2640003249985</v>
      </c>
      <c r="K44" s="1331">
        <f t="shared" si="14"/>
        <v>18</v>
      </c>
      <c r="L44" s="1325"/>
      <c r="M44" s="1303">
        <v>42</v>
      </c>
      <c r="N44" s="1288"/>
      <c r="O44" s="1289">
        <v>9015</v>
      </c>
      <c r="P44" s="1289">
        <v>235</v>
      </c>
      <c r="Q44" s="1289">
        <f t="shared" si="18"/>
        <v>9250</v>
      </c>
      <c r="R44" s="1290">
        <v>2.540540540540541</v>
      </c>
      <c r="S44" s="1289">
        <v>385.254</v>
      </c>
      <c r="T44" s="1289">
        <v>236</v>
      </c>
      <c r="U44" s="1289">
        <f t="shared" si="19"/>
        <v>621.254</v>
      </c>
      <c r="V44" s="1290">
        <v>37.98768297668908</v>
      </c>
      <c r="W44" s="1291">
        <v>67.1625945945946</v>
      </c>
      <c r="X44" s="1292">
        <v>5731</v>
      </c>
      <c r="Y44" s="1293">
        <v>1963</v>
      </c>
      <c r="Z44" s="1293">
        <f t="shared" si="20"/>
        <v>7694</v>
      </c>
      <c r="AA44" s="1291">
        <v>12384.628509434144</v>
      </c>
      <c r="AB44" s="1288"/>
      <c r="AC44" s="1294">
        <v>74545</v>
      </c>
      <c r="AD44" s="1294">
        <v>1567298</v>
      </c>
      <c r="AE44" s="1294">
        <v>221461</v>
      </c>
      <c r="AF44" s="1294">
        <v>3406527</v>
      </c>
      <c r="AG44" s="1295">
        <f t="shared" si="21"/>
        <v>2.9708364075390703</v>
      </c>
      <c r="AH44" s="1295">
        <f t="shared" si="22"/>
        <v>2.173503060681504</v>
      </c>
      <c r="AI44" s="1288"/>
      <c r="AJ44" s="1296">
        <v>297176</v>
      </c>
      <c r="AK44" s="1296">
        <v>1807</v>
      </c>
      <c r="AL44" s="1296">
        <v>265984</v>
      </c>
      <c r="AM44" s="1296">
        <f t="shared" si="23"/>
        <v>564967</v>
      </c>
      <c r="AN44" s="1296">
        <v>25805</v>
      </c>
      <c r="AO44" s="1297">
        <f t="shared" si="24"/>
        <v>590772</v>
      </c>
      <c r="AP44" s="1288"/>
    </row>
    <row r="45" spans="1:42" s="1266" customFormat="1" ht="9" customHeight="1">
      <c r="A45" s="1283" t="s">
        <v>17</v>
      </c>
      <c r="B45" s="1284" t="s">
        <v>70</v>
      </c>
      <c r="C45" s="1285">
        <v>1920643</v>
      </c>
      <c r="D45" s="1328">
        <f t="shared" si="15"/>
        <v>447.3682126449151</v>
      </c>
      <c r="E45" s="1330">
        <f t="shared" si="10"/>
        <v>16</v>
      </c>
      <c r="F45" s="1286">
        <f t="shared" si="16"/>
        <v>42.3272875528914</v>
      </c>
      <c r="G45" s="1330">
        <f t="shared" si="11"/>
        <v>17</v>
      </c>
      <c r="H45" s="1326">
        <f t="shared" si="17"/>
        <v>1.1381627170174817</v>
      </c>
      <c r="I45" s="1331">
        <f t="shared" si="12"/>
        <v>33</v>
      </c>
      <c r="J45" s="1328">
        <f t="shared" si="13"/>
        <v>481.202011001556</v>
      </c>
      <c r="K45" s="1331">
        <f t="shared" si="14"/>
        <v>23</v>
      </c>
      <c r="L45" s="1325"/>
      <c r="M45" s="1303">
        <v>43</v>
      </c>
      <c r="N45" s="1288"/>
      <c r="O45" s="1289">
        <v>40165</v>
      </c>
      <c r="P45" s="1289">
        <v>3397</v>
      </c>
      <c r="Q45" s="1289">
        <f t="shared" si="18"/>
        <v>43562</v>
      </c>
      <c r="R45" s="1290">
        <v>7.79808089619393</v>
      </c>
      <c r="S45" s="1289">
        <v>687.2039999999997</v>
      </c>
      <c r="T45" s="1289">
        <v>3606</v>
      </c>
      <c r="U45" s="1289">
        <f t="shared" si="19"/>
        <v>4293.204</v>
      </c>
      <c r="V45" s="1290">
        <v>83.99321346015704</v>
      </c>
      <c r="W45" s="1291">
        <v>98.5538772324503</v>
      </c>
      <c r="X45" s="1292">
        <v>19500</v>
      </c>
      <c r="Y45" s="1293">
        <v>25876</v>
      </c>
      <c r="Z45" s="1293">
        <f t="shared" si="20"/>
        <v>45376</v>
      </c>
      <c r="AA45" s="1291">
        <v>10569.26249020545</v>
      </c>
      <c r="AB45" s="1288"/>
      <c r="AC45" s="1294">
        <v>664405</v>
      </c>
      <c r="AD45" s="1294">
        <v>11474919</v>
      </c>
      <c r="AE45" s="1294">
        <v>756201</v>
      </c>
      <c r="AF45" s="1294">
        <v>14095804</v>
      </c>
      <c r="AG45" s="1295">
        <f t="shared" si="21"/>
        <v>1.1381627170174817</v>
      </c>
      <c r="AH45" s="1295">
        <f t="shared" si="22"/>
        <v>1.2284011765137515</v>
      </c>
      <c r="AI45" s="1288"/>
      <c r="AJ45" s="1296">
        <v>1938195</v>
      </c>
      <c r="AK45" s="1296">
        <v>23014</v>
      </c>
      <c r="AL45" s="1296">
        <v>1965532</v>
      </c>
      <c r="AM45" s="1296">
        <f t="shared" si="23"/>
        <v>3926741</v>
      </c>
      <c r="AN45" s="1296">
        <v>64603.5</v>
      </c>
      <c r="AO45" s="1297">
        <f t="shared" si="24"/>
        <v>3991344.5</v>
      </c>
      <c r="AP45" s="1288"/>
    </row>
    <row r="46" spans="1:42" s="1266" customFormat="1" ht="9" customHeight="1">
      <c r="A46" s="1283" t="s">
        <v>20</v>
      </c>
      <c r="B46" s="1284" t="s">
        <v>71</v>
      </c>
      <c r="C46" s="1285">
        <v>2381606</v>
      </c>
      <c r="D46" s="1328">
        <f t="shared" si="15"/>
        <v>369.2552662853085</v>
      </c>
      <c r="E46" s="1330">
        <f t="shared" si="10"/>
        <v>29</v>
      </c>
      <c r="F46" s="1286">
        <f t="shared" si="16"/>
        <v>43.24610048846035</v>
      </c>
      <c r="G46" s="1330">
        <f t="shared" si="11"/>
        <v>16</v>
      </c>
      <c r="H46" s="1326">
        <f t="shared" si="17"/>
        <v>1.1633509751580833</v>
      </c>
      <c r="I46" s="1331">
        <f t="shared" si="12"/>
        <v>26</v>
      </c>
      <c r="J46" s="1328">
        <f t="shared" si="13"/>
        <v>432.1419460056184</v>
      </c>
      <c r="K46" s="1331">
        <f t="shared" si="14"/>
        <v>29</v>
      </c>
      <c r="L46" s="1325"/>
      <c r="M46" s="1303">
        <v>44</v>
      </c>
      <c r="N46" s="1288"/>
      <c r="O46" s="1289">
        <v>3989</v>
      </c>
      <c r="P46" s="1289">
        <v>3851</v>
      </c>
      <c r="Q46" s="1289">
        <f t="shared" si="18"/>
        <v>7840</v>
      </c>
      <c r="R46" s="1290">
        <v>49.119897959183675</v>
      </c>
      <c r="S46" s="1289">
        <v>565.755</v>
      </c>
      <c r="T46" s="1289">
        <v>5884</v>
      </c>
      <c r="U46" s="1289">
        <f t="shared" si="19"/>
        <v>6449.755</v>
      </c>
      <c r="V46" s="1290">
        <v>91.22827146147412</v>
      </c>
      <c r="W46" s="1291">
        <v>822.672831632653</v>
      </c>
      <c r="X46" s="1292">
        <v>4223</v>
      </c>
      <c r="Y46" s="1293">
        <v>50848</v>
      </c>
      <c r="Z46" s="1293">
        <f t="shared" si="20"/>
        <v>55071</v>
      </c>
      <c r="AA46" s="1291">
        <v>8538.463864131274</v>
      </c>
      <c r="AB46" s="1288"/>
      <c r="AC46" s="1294">
        <v>562678</v>
      </c>
      <c r="AD46" s="1294">
        <v>12215087</v>
      </c>
      <c r="AE46" s="1294">
        <v>654592</v>
      </c>
      <c r="AF46" s="1294">
        <v>17476471</v>
      </c>
      <c r="AG46" s="1295">
        <f t="shared" si="21"/>
        <v>1.1633509751580833</v>
      </c>
      <c r="AH46" s="1295">
        <f t="shared" si="22"/>
        <v>1.4307283280094525</v>
      </c>
      <c r="AI46" s="1288"/>
      <c r="AJ46" s="1296">
        <v>3276019</v>
      </c>
      <c r="AK46" s="1296">
        <v>11758</v>
      </c>
      <c r="AL46" s="1296">
        <v>2078931</v>
      </c>
      <c r="AM46" s="1296">
        <f t="shared" si="23"/>
        <v>5366708</v>
      </c>
      <c r="AN46" s="1296">
        <v>144458</v>
      </c>
      <c r="AO46" s="1297">
        <f t="shared" si="24"/>
        <v>5511166</v>
      </c>
      <c r="AP46" s="1288"/>
    </row>
    <row r="47" spans="1:42" s="1266" customFormat="1" ht="9" customHeight="1">
      <c r="A47" s="1283" t="s">
        <v>104</v>
      </c>
      <c r="B47" s="1284" t="s">
        <v>86</v>
      </c>
      <c r="C47" s="1285">
        <v>6634456</v>
      </c>
      <c r="D47" s="1328">
        <f t="shared" si="15"/>
        <v>343.79465065552534</v>
      </c>
      <c r="E47" s="1330">
        <f t="shared" si="10"/>
        <v>34</v>
      </c>
      <c r="F47" s="1286">
        <f t="shared" si="16"/>
        <v>48.51983003868741</v>
      </c>
      <c r="G47" s="1330">
        <f t="shared" si="11"/>
        <v>12</v>
      </c>
      <c r="H47" s="1326">
        <f t="shared" si="17"/>
        <v>1.3316622392362758</v>
      </c>
      <c r="I47" s="1331">
        <f t="shared" si="12"/>
        <v>13</v>
      </c>
      <c r="J47" s="1328">
        <f t="shared" si="13"/>
        <v>561.7421363387797</v>
      </c>
      <c r="K47" s="1331">
        <f t="shared" si="14"/>
        <v>14</v>
      </c>
      <c r="L47" s="1325"/>
      <c r="M47" s="1303">
        <v>45</v>
      </c>
      <c r="N47" s="1288"/>
      <c r="O47" s="1289">
        <v>40948</v>
      </c>
      <c r="P47" s="1289">
        <v>6266</v>
      </c>
      <c r="Q47" s="1289">
        <f t="shared" si="18"/>
        <v>47214</v>
      </c>
      <c r="R47" s="1290">
        <v>13.271487270724785</v>
      </c>
      <c r="S47" s="1289">
        <v>2273.7289999999994</v>
      </c>
      <c r="T47" s="1289">
        <v>17024</v>
      </c>
      <c r="U47" s="1289">
        <f t="shared" si="19"/>
        <v>19297.729</v>
      </c>
      <c r="V47" s="1290">
        <v>88.2176343133433</v>
      </c>
      <c r="W47" s="1291">
        <v>408.7289575126022</v>
      </c>
      <c r="X47" s="1292">
        <v>33766</v>
      </c>
      <c r="Y47" s="1293">
        <v>102971</v>
      </c>
      <c r="Z47" s="1293">
        <f t="shared" si="20"/>
        <v>136737</v>
      </c>
      <c r="AA47" s="1291">
        <v>7085.652410187748</v>
      </c>
      <c r="AB47" s="1288"/>
      <c r="AC47" s="1294">
        <v>1341636</v>
      </c>
      <c r="AD47" s="1294">
        <v>28979180</v>
      </c>
      <c r="AE47" s="1294">
        <v>1786606</v>
      </c>
      <c r="AF47" s="1294">
        <v>36582638</v>
      </c>
      <c r="AG47" s="1295">
        <f t="shared" si="21"/>
        <v>1.3316622392362758</v>
      </c>
      <c r="AH47" s="1295">
        <f t="shared" si="22"/>
        <v>1.2623765751825966</v>
      </c>
      <c r="AI47" s="1288"/>
      <c r="AJ47" s="1296">
        <v>8866591</v>
      </c>
      <c r="AK47" s="1296">
        <v>72484</v>
      </c>
      <c r="AL47" s="1296">
        <v>2555438</v>
      </c>
      <c r="AM47" s="1296">
        <f t="shared" si="23"/>
        <v>11494513</v>
      </c>
      <c r="AN47" s="1296">
        <v>315987.8879</v>
      </c>
      <c r="AO47" s="1297">
        <f t="shared" si="24"/>
        <v>11810500.8879</v>
      </c>
      <c r="AP47" s="1288"/>
    </row>
    <row r="48" spans="1:42" s="1266" customFormat="1" ht="9" customHeight="1">
      <c r="A48" s="1283" t="s">
        <v>10</v>
      </c>
      <c r="B48" s="1284" t="s">
        <v>63</v>
      </c>
      <c r="C48" s="1285">
        <v>334800</v>
      </c>
      <c r="D48" s="1328">
        <f t="shared" si="15"/>
        <v>260.8720044133185</v>
      </c>
      <c r="E48" s="1330">
        <f t="shared" si="10"/>
        <v>46</v>
      </c>
      <c r="F48" s="1286">
        <f t="shared" si="16"/>
        <v>32.36346060898985</v>
      </c>
      <c r="G48" s="1330">
        <f t="shared" si="11"/>
        <v>33</v>
      </c>
      <c r="H48" s="1326">
        <f t="shared" si="17"/>
        <v>2.3772520054354973</v>
      </c>
      <c r="I48" s="1331">
        <f t="shared" si="12"/>
        <v>5</v>
      </c>
      <c r="J48" s="1328">
        <f t="shared" si="13"/>
        <v>327.21216263636836</v>
      </c>
      <c r="K48" s="1331">
        <f t="shared" si="14"/>
        <v>39</v>
      </c>
      <c r="L48" s="1325"/>
      <c r="M48" s="1303">
        <v>46</v>
      </c>
      <c r="N48" s="1288"/>
      <c r="O48" s="1289">
        <v>5661</v>
      </c>
      <c r="P48" s="1289">
        <v>762</v>
      </c>
      <c r="Q48" s="1289">
        <f t="shared" si="18"/>
        <v>6423</v>
      </c>
      <c r="R48" s="1290">
        <v>11.863615133115367</v>
      </c>
      <c r="S48" s="1289">
        <v>344.3879999999999</v>
      </c>
      <c r="T48" s="1289">
        <v>939</v>
      </c>
      <c r="U48" s="1289">
        <f t="shared" si="19"/>
        <v>1283.388</v>
      </c>
      <c r="V48" s="1290">
        <v>73.16571449943432</v>
      </c>
      <c r="W48" s="1291">
        <v>199.81130312937879</v>
      </c>
      <c r="X48" s="1292">
        <v>2487</v>
      </c>
      <c r="Y48" s="1293">
        <v>7858</v>
      </c>
      <c r="Z48" s="1293">
        <f t="shared" si="20"/>
        <v>10345</v>
      </c>
      <c r="AA48" s="1291">
        <v>8060.695596343428</v>
      </c>
      <c r="AB48" s="1288"/>
      <c r="AC48" s="1294">
        <v>91252</v>
      </c>
      <c r="AD48" s="1294">
        <v>1629457</v>
      </c>
      <c r="AE48" s="1294">
        <v>216929</v>
      </c>
      <c r="AF48" s="1294">
        <v>5009549</v>
      </c>
      <c r="AG48" s="1295">
        <f t="shared" si="21"/>
        <v>2.3772520054354973</v>
      </c>
      <c r="AH48" s="1295">
        <f t="shared" si="22"/>
        <v>3.074367105115385</v>
      </c>
      <c r="AI48" s="1288"/>
      <c r="AJ48" s="1296">
        <v>521669</v>
      </c>
      <c r="AK48" s="1296">
        <v>5940</v>
      </c>
      <c r="AL48" s="1296">
        <v>465508</v>
      </c>
      <c r="AM48" s="1296">
        <f t="shared" si="23"/>
        <v>993117</v>
      </c>
      <c r="AN48" s="1296">
        <v>30072.35</v>
      </c>
      <c r="AO48" s="1297">
        <f t="shared" si="24"/>
        <v>1023189.35</v>
      </c>
      <c r="AP48" s="1288"/>
    </row>
    <row r="49" spans="1:42" s="1266" customFormat="1" ht="9" customHeight="1">
      <c r="A49" s="1283" t="s">
        <v>29</v>
      </c>
      <c r="B49" s="1284" t="s">
        <v>83</v>
      </c>
      <c r="C49" s="1285">
        <v>3850112</v>
      </c>
      <c r="D49" s="1328">
        <f t="shared" si="15"/>
        <v>443.2589754453184</v>
      </c>
      <c r="E49" s="1330">
        <f t="shared" si="10"/>
        <v>18</v>
      </c>
      <c r="F49" s="1286">
        <f t="shared" si="16"/>
        <v>50.55825191721819</v>
      </c>
      <c r="G49" s="1330">
        <f t="shared" si="11"/>
        <v>10</v>
      </c>
      <c r="H49" s="1326">
        <f t="shared" si="17"/>
        <v>1.062696046002748</v>
      </c>
      <c r="I49" s="1331">
        <f t="shared" si="12"/>
        <v>39</v>
      </c>
      <c r="J49" s="1328">
        <f t="shared" si="13"/>
        <v>600.5333829135909</v>
      </c>
      <c r="K49" s="1331">
        <f t="shared" si="14"/>
        <v>11</v>
      </c>
      <c r="L49" s="1325"/>
      <c r="M49" s="1303">
        <v>47</v>
      </c>
      <c r="N49" s="1288"/>
      <c r="O49" s="1289">
        <v>3616</v>
      </c>
      <c r="P49" s="1289">
        <v>3801</v>
      </c>
      <c r="Q49" s="1289">
        <f t="shared" si="18"/>
        <v>7417</v>
      </c>
      <c r="R49" s="1290">
        <v>51.247134960226504</v>
      </c>
      <c r="S49" s="1289">
        <v>454.92</v>
      </c>
      <c r="T49" s="1289">
        <v>8231</v>
      </c>
      <c r="U49" s="1289">
        <f t="shared" si="19"/>
        <v>8685.92</v>
      </c>
      <c r="V49" s="1290">
        <v>94.76255825519921</v>
      </c>
      <c r="W49" s="1291">
        <v>1171.0826479708778</v>
      </c>
      <c r="X49" s="1292">
        <v>6907</v>
      </c>
      <c r="Y49" s="1293">
        <v>69245</v>
      </c>
      <c r="Z49" s="1293">
        <f t="shared" si="20"/>
        <v>76152</v>
      </c>
      <c r="AA49" s="1291">
        <v>8767.292353602152</v>
      </c>
      <c r="AB49" s="1288"/>
      <c r="AC49" s="1294">
        <v>982550</v>
      </c>
      <c r="AD49" s="1294">
        <v>18636580</v>
      </c>
      <c r="AE49" s="1294">
        <v>1044152</v>
      </c>
      <c r="AF49" s="1294">
        <v>18479217</v>
      </c>
      <c r="AG49" s="1295">
        <f t="shared" si="21"/>
        <v>1.062696046002748</v>
      </c>
      <c r="AH49" s="1295">
        <f t="shared" si="22"/>
        <v>0.9915562297374304</v>
      </c>
      <c r="AI49" s="1288"/>
      <c r="AJ49" s="1296">
        <v>3827017</v>
      </c>
      <c r="AK49" s="1296">
        <v>23289</v>
      </c>
      <c r="AL49" s="1296">
        <v>2396824</v>
      </c>
      <c r="AM49" s="1296">
        <f t="shared" si="23"/>
        <v>6247130</v>
      </c>
      <c r="AN49" s="1296">
        <v>164024</v>
      </c>
      <c r="AO49" s="1297">
        <f t="shared" si="24"/>
        <v>6411154</v>
      </c>
      <c r="AP49" s="1288"/>
    </row>
    <row r="50" spans="1:42" s="1266" customFormat="1" ht="9" customHeight="1">
      <c r="A50" s="1283" t="s">
        <v>4</v>
      </c>
      <c r="B50" s="1284" t="s">
        <v>57</v>
      </c>
      <c r="C50" s="1285">
        <v>8352586</v>
      </c>
      <c r="D50" s="1328">
        <f t="shared" si="15"/>
        <v>221.59515029315787</v>
      </c>
      <c r="E50" s="1330">
        <f t="shared" si="10"/>
        <v>48</v>
      </c>
      <c r="F50" s="1286">
        <f t="shared" si="16"/>
        <v>25.44100124272034</v>
      </c>
      <c r="G50" s="1330">
        <f t="shared" si="11"/>
        <v>45</v>
      </c>
      <c r="H50" s="1326">
        <f t="shared" si="17"/>
        <v>1.2209387179173599</v>
      </c>
      <c r="I50" s="1331">
        <f t="shared" si="12"/>
        <v>19</v>
      </c>
      <c r="J50" s="1328">
        <f t="shared" si="13"/>
        <v>240.68976755558393</v>
      </c>
      <c r="K50" s="1331">
        <f t="shared" si="14"/>
        <v>50</v>
      </c>
      <c r="L50" s="1325"/>
      <c r="M50" s="1303">
        <v>48</v>
      </c>
      <c r="N50" s="1288"/>
      <c r="O50" s="1289">
        <v>132759</v>
      </c>
      <c r="P50" s="1289">
        <v>23200</v>
      </c>
      <c r="Q50" s="1289">
        <f t="shared" si="18"/>
        <v>155959</v>
      </c>
      <c r="R50" s="1290">
        <v>14.875704512083304</v>
      </c>
      <c r="S50" s="1289">
        <v>342</v>
      </c>
      <c r="T50" s="1289">
        <v>37351</v>
      </c>
      <c r="U50" s="1289">
        <f t="shared" si="19"/>
        <v>37693</v>
      </c>
      <c r="V50" s="1290">
        <v>99.09266972647441</v>
      </c>
      <c r="W50" s="1291">
        <v>241.68531473015344</v>
      </c>
      <c r="X50" s="1292">
        <v>60771</v>
      </c>
      <c r="Y50" s="1293">
        <v>267541</v>
      </c>
      <c r="Z50" s="1293">
        <f t="shared" si="20"/>
        <v>328312</v>
      </c>
      <c r="AA50" s="1291">
        <v>8710.158384845992</v>
      </c>
      <c r="AB50" s="1288"/>
      <c r="AC50" s="1294">
        <v>3466984</v>
      </c>
      <c r="AD50" s="1294">
        <v>65434541</v>
      </c>
      <c r="AE50" s="1294">
        <v>4232975</v>
      </c>
      <c r="AF50" s="1294">
        <v>64807093</v>
      </c>
      <c r="AG50" s="1295">
        <f t="shared" si="21"/>
        <v>1.2209387179173599</v>
      </c>
      <c r="AH50" s="1295">
        <f t="shared" si="22"/>
        <v>0.9904110582818942</v>
      </c>
      <c r="AI50" s="1288"/>
      <c r="AJ50" s="1296">
        <v>20037727</v>
      </c>
      <c r="AK50" s="1296">
        <v>58088</v>
      </c>
      <c r="AL50" s="1296">
        <v>13839571</v>
      </c>
      <c r="AM50" s="1296">
        <f t="shared" si="23"/>
        <v>33935386</v>
      </c>
      <c r="AN50" s="1296">
        <v>767319</v>
      </c>
      <c r="AO50" s="1297">
        <f t="shared" si="24"/>
        <v>34702705</v>
      </c>
      <c r="AP50" s="1288"/>
    </row>
    <row r="51" spans="1:42" s="1266" customFormat="1" ht="9" customHeight="1">
      <c r="A51" s="1283" t="s">
        <v>38</v>
      </c>
      <c r="B51" s="1284" t="s">
        <v>91</v>
      </c>
      <c r="C51" s="1285">
        <v>483443</v>
      </c>
      <c r="D51" s="1328">
        <f t="shared" si="15"/>
        <v>457.01302286185324</v>
      </c>
      <c r="E51" s="1330">
        <f t="shared" si="10"/>
        <v>14</v>
      </c>
      <c r="F51" s="1286">
        <f t="shared" si="16"/>
        <v>55.979967577582215</v>
      </c>
      <c r="G51" s="1330">
        <f t="shared" si="11"/>
        <v>3</v>
      </c>
      <c r="H51" s="1326">
        <f t="shared" si="17"/>
        <v>2.9803595001048646</v>
      </c>
      <c r="I51" s="1331">
        <f t="shared" si="12"/>
        <v>2</v>
      </c>
      <c r="J51" s="1328">
        <f t="shared" si="13"/>
        <v>583.9316219200367</v>
      </c>
      <c r="K51" s="1331">
        <f t="shared" si="14"/>
        <v>13</v>
      </c>
      <c r="L51" s="1325"/>
      <c r="M51" s="1303">
        <v>49</v>
      </c>
      <c r="N51" s="1288"/>
      <c r="O51" s="1289">
        <v>438</v>
      </c>
      <c r="P51" s="1289">
        <v>607</v>
      </c>
      <c r="Q51" s="1289">
        <f t="shared" si="18"/>
        <v>1045</v>
      </c>
      <c r="R51" s="1290">
        <v>58.08612440191388</v>
      </c>
      <c r="S51" s="1289">
        <v>51.83200000000011</v>
      </c>
      <c r="T51" s="1289">
        <v>1006</v>
      </c>
      <c r="U51" s="1289">
        <f t="shared" si="19"/>
        <v>1057.832</v>
      </c>
      <c r="V51" s="1290">
        <v>95.10016713428975</v>
      </c>
      <c r="W51" s="1291">
        <v>1012.2794258373206</v>
      </c>
      <c r="X51" s="1292">
        <v>924</v>
      </c>
      <c r="Y51" s="1293">
        <v>7712</v>
      </c>
      <c r="Z51" s="1293">
        <f t="shared" si="20"/>
        <v>8636</v>
      </c>
      <c r="AA51" s="1291">
        <v>8163.867230335251</v>
      </c>
      <c r="AB51" s="1288"/>
      <c r="AC51" s="1294">
        <v>81057</v>
      </c>
      <c r="AD51" s="1294">
        <v>1854723</v>
      </c>
      <c r="AE51" s="1294">
        <v>241579</v>
      </c>
      <c r="AF51" s="1294">
        <v>4350079</v>
      </c>
      <c r="AG51" s="1295">
        <f t="shared" si="21"/>
        <v>2.9803595001048646</v>
      </c>
      <c r="AH51" s="1295">
        <f t="shared" si="22"/>
        <v>2.3454062951718395</v>
      </c>
      <c r="AI51" s="1288"/>
      <c r="AJ51" s="1296">
        <v>491229</v>
      </c>
      <c r="AK51" s="1296">
        <v>1731</v>
      </c>
      <c r="AL51" s="1296">
        <v>303723</v>
      </c>
      <c r="AM51" s="1296">
        <f t="shared" si="23"/>
        <v>796683</v>
      </c>
      <c r="AN51" s="1296">
        <v>31227.292664716195</v>
      </c>
      <c r="AO51" s="1297">
        <f t="shared" si="24"/>
        <v>827910.2926647163</v>
      </c>
      <c r="AP51" s="1288"/>
    </row>
    <row r="52" spans="1:42" s="1266" customFormat="1" ht="9" customHeight="1">
      <c r="A52" s="1283" t="s">
        <v>1</v>
      </c>
      <c r="B52" s="1284" t="s">
        <v>53</v>
      </c>
      <c r="C52" s="1285">
        <v>709475</v>
      </c>
      <c r="D52" s="1328">
        <f t="shared" si="15"/>
        <v>1038.0363376729024</v>
      </c>
      <c r="E52" s="1330">
        <f t="shared" si="10"/>
        <v>1</v>
      </c>
      <c r="F52" s="1286">
        <f t="shared" si="16"/>
        <v>137.68193285464778</v>
      </c>
      <c r="G52" s="1330">
        <f t="shared" si="11"/>
        <v>1</v>
      </c>
      <c r="H52" s="1326">
        <f t="shared" si="17"/>
        <v>4.353306898520883</v>
      </c>
      <c r="I52" s="1331">
        <f t="shared" si="12"/>
        <v>1</v>
      </c>
      <c r="J52" s="1328">
        <f t="shared" si="13"/>
        <v>1005.1199882129768</v>
      </c>
      <c r="K52" s="1331">
        <f t="shared" si="14"/>
        <v>1</v>
      </c>
      <c r="L52" s="1325"/>
      <c r="M52" s="1303">
        <v>50</v>
      </c>
      <c r="N52" s="1288"/>
      <c r="O52" s="1289">
        <v>570954</v>
      </c>
      <c r="P52" s="1289">
        <v>997</v>
      </c>
      <c r="Q52" s="1289">
        <f t="shared" si="18"/>
        <v>571951</v>
      </c>
      <c r="R52" s="1290">
        <v>0.1743156319335048</v>
      </c>
      <c r="S52" s="1289">
        <v>242.47799999999995</v>
      </c>
      <c r="T52" s="1289">
        <v>441</v>
      </c>
      <c r="U52" s="1289">
        <f t="shared" si="19"/>
        <v>683.478</v>
      </c>
      <c r="V52" s="1290">
        <v>64.52292539042955</v>
      </c>
      <c r="W52" s="1291">
        <v>1.1949939767567501</v>
      </c>
      <c r="X52" s="1292">
        <v>2577</v>
      </c>
      <c r="Y52" s="1293">
        <v>2576</v>
      </c>
      <c r="Z52" s="1293">
        <f t="shared" si="20"/>
        <v>5153</v>
      </c>
      <c r="AA52" s="1291">
        <v>7539.37946795654</v>
      </c>
      <c r="AB52" s="1288"/>
      <c r="AC52" s="1294">
        <v>124331</v>
      </c>
      <c r="AD52" s="1294">
        <v>1423821</v>
      </c>
      <c r="AE52" s="1294">
        <v>541251</v>
      </c>
      <c r="AF52" s="1294">
        <v>8901517</v>
      </c>
      <c r="AG52" s="1295">
        <f t="shared" si="21"/>
        <v>4.353306898520883</v>
      </c>
      <c r="AH52" s="1295">
        <f t="shared" si="22"/>
        <v>6.251851180731285</v>
      </c>
      <c r="AI52" s="1288"/>
      <c r="AJ52" s="1296">
        <v>240931</v>
      </c>
      <c r="AK52" s="1296">
        <v>2672</v>
      </c>
      <c r="AL52" s="1296">
        <v>436538</v>
      </c>
      <c r="AM52" s="1296">
        <f t="shared" si="23"/>
        <v>680141</v>
      </c>
      <c r="AN52" s="1296">
        <v>25720</v>
      </c>
      <c r="AO52" s="1297">
        <f t="shared" si="24"/>
        <v>705861</v>
      </c>
      <c r="AP52" s="1288"/>
    </row>
    <row r="53" spans="1:42" s="1282" customFormat="1" ht="9" customHeight="1">
      <c r="A53" s="1302" t="s">
        <v>394</v>
      </c>
      <c r="B53" s="1303"/>
      <c r="C53" s="1304">
        <v>109714183</v>
      </c>
      <c r="D53" s="1329">
        <f t="shared" si="15"/>
        <v>363.7482996592311</v>
      </c>
      <c r="E53" s="1305"/>
      <c r="F53" s="1306">
        <f t="shared" si="16"/>
        <v>36.21142859217472</v>
      </c>
      <c r="G53" s="1303"/>
      <c r="H53" s="1327">
        <f t="shared" si="17"/>
        <v>1.1898768326143352</v>
      </c>
      <c r="I53" s="1287"/>
      <c r="J53" s="1328">
        <f t="shared" si="13"/>
        <v>431.26122003431493</v>
      </c>
      <c r="K53" s="1287"/>
      <c r="L53" s="1325"/>
      <c r="M53" s="1287"/>
      <c r="N53" s="1307"/>
      <c r="O53" s="1308">
        <v>3378323</v>
      </c>
      <c r="P53" s="1308">
        <v>159118</v>
      </c>
      <c r="Q53" s="1308">
        <f t="shared" si="18"/>
        <v>3537441</v>
      </c>
      <c r="R53" s="1309">
        <v>4.498110357176275</v>
      </c>
      <c r="S53" s="1308">
        <v>64067.15700000001</v>
      </c>
      <c r="T53" s="1308">
        <v>237554</v>
      </c>
      <c r="U53" s="1308">
        <f t="shared" si="19"/>
        <v>301621.157</v>
      </c>
      <c r="V53" s="1309">
        <v>78.75906397375168</v>
      </c>
      <c r="W53" s="1310">
        <v>85.26535340094718</v>
      </c>
      <c r="X53" s="1311">
        <v>1035303</v>
      </c>
      <c r="Y53" s="1308">
        <v>1994519</v>
      </c>
      <c r="Z53" s="1312">
        <f t="shared" si="20"/>
        <v>3029822</v>
      </c>
      <c r="AA53" s="1310">
        <v>10045.124254993823</v>
      </c>
      <c r="AB53" s="1279"/>
      <c r="AC53" s="1312">
        <v>34899255</v>
      </c>
      <c r="AD53" s="1312">
        <v>643652908</v>
      </c>
      <c r="AE53" s="1312">
        <v>41525815</v>
      </c>
      <c r="AF53" s="1312">
        <v>716190239</v>
      </c>
      <c r="AG53" s="1313">
        <f t="shared" si="21"/>
        <v>1.1898768326143352</v>
      </c>
      <c r="AH53" s="1313">
        <f t="shared" si="22"/>
        <v>1.1126963462736348</v>
      </c>
      <c r="AI53" s="1279"/>
      <c r="AJ53" s="1298">
        <v>135932930</v>
      </c>
      <c r="AK53" s="1298">
        <v>834436</v>
      </c>
      <c r="AL53" s="1298">
        <v>110497239</v>
      </c>
      <c r="AM53" s="1298">
        <f t="shared" si="23"/>
        <v>247264605</v>
      </c>
      <c r="AN53" s="1314">
        <v>7138475.785400041</v>
      </c>
      <c r="AO53" s="1315">
        <f t="shared" si="24"/>
        <v>254403080.78540003</v>
      </c>
      <c r="AP53" s="1279"/>
    </row>
    <row r="54" ht="9.75" customHeight="1">
      <c r="AJ54" s="1316"/>
    </row>
    <row r="55" spans="33:36" ht="9.75" customHeight="1">
      <c r="AG55" s="1317"/>
      <c r="AH55" s="1318"/>
      <c r="AJ55" s="1319" t="s">
        <v>415</v>
      </c>
    </row>
    <row r="57" spans="1:42" s="1266" customFormat="1" ht="9.75" customHeight="1">
      <c r="A57" s="1266" t="s">
        <v>393</v>
      </c>
      <c r="C57" s="1267"/>
      <c r="E57" s="1268"/>
      <c r="G57" s="1320"/>
      <c r="I57" s="1320"/>
      <c r="M57" s="1320"/>
      <c r="N57" s="1288"/>
      <c r="O57" s="1289">
        <v>0</v>
      </c>
      <c r="P57" s="1289">
        <v>61</v>
      </c>
      <c r="Q57" s="1289"/>
      <c r="R57" s="1290">
        <v>100</v>
      </c>
      <c r="S57" s="1289">
        <v>0.29200000000003</v>
      </c>
      <c r="T57" s="1289">
        <v>588</v>
      </c>
      <c r="U57" s="1289"/>
      <c r="V57" s="1290">
        <v>99.95036478483473</v>
      </c>
      <c r="W57" s="1291">
        <v>9644.131147540984</v>
      </c>
      <c r="X57" s="1292">
        <v>0</v>
      </c>
      <c r="Y57" s="1293">
        <v>3609</v>
      </c>
      <c r="Z57" s="1293"/>
      <c r="AA57" s="1291">
        <v>6134.708614089602</v>
      </c>
      <c r="AB57" s="1288"/>
      <c r="AC57" s="1294">
        <v>26904</v>
      </c>
      <c r="AD57" s="1294">
        <v>895527</v>
      </c>
      <c r="AE57" s="1294">
        <v>159815</v>
      </c>
      <c r="AF57" s="1294">
        <v>3763660</v>
      </c>
      <c r="AG57" s="1295">
        <f>AE57/AC57</f>
        <v>5.940194766577461</v>
      </c>
      <c r="AH57" s="1295">
        <f>AF57/AD57</f>
        <v>4.20273202259675</v>
      </c>
      <c r="AI57" s="1288"/>
      <c r="AJ57" s="1296">
        <v>165633</v>
      </c>
      <c r="AK57" s="1296">
        <v>2986</v>
      </c>
      <c r="AL57" s="1296">
        <v>48902</v>
      </c>
      <c r="AM57" s="1296">
        <f>SUM(AJ57:AL57)</f>
        <v>217521</v>
      </c>
      <c r="AN57" s="1296">
        <v>1440</v>
      </c>
      <c r="AO57" s="1297">
        <f>SUM(AM57,AN57)</f>
        <v>218961</v>
      </c>
      <c r="AP57" s="1288"/>
    </row>
    <row r="59" spans="15:36" ht="9.75" customHeight="1">
      <c r="O59" s="1265" t="s">
        <v>418</v>
      </c>
      <c r="AC59" s="1265" t="s">
        <v>419</v>
      </c>
      <c r="AJ59" s="1265" t="s">
        <v>420</v>
      </c>
    </row>
  </sheetData>
  <mergeCells count="1">
    <mergeCell ref="A1:M1"/>
  </mergeCells>
  <printOptions/>
  <pageMargins left="0.5" right="0.5" top="0.75" bottom="0.5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V59"/>
  <sheetViews>
    <sheetView zoomScalePageLayoutView="0" workbookViewId="0" topLeftCell="A29">
      <selection activeCell="A59" sqref="A59"/>
    </sheetView>
  </sheetViews>
  <sheetFormatPr defaultColWidth="5.140625" defaultRowHeight="8.25" customHeight="1"/>
  <cols>
    <col min="1" max="1" width="6.8515625" style="182" customWidth="1"/>
    <col min="2" max="5" width="6.8515625" style="186" customWidth="1"/>
    <col min="6" max="6" width="7.8515625" style="338" customWidth="1"/>
    <col min="7" max="7" width="7.7109375" style="338" customWidth="1"/>
    <col min="8" max="8" width="7.00390625" style="202" customWidth="1"/>
    <col min="9" max="9" width="4.28125" style="202" customWidth="1"/>
    <col min="10" max="10" width="6.28125" style="182" customWidth="1"/>
    <col min="11" max="11" width="8.140625" style="406" customWidth="1"/>
    <col min="12" max="12" width="8.140625" style="511" customWidth="1"/>
    <col min="13" max="13" width="10.57421875" style="162" customWidth="1"/>
    <col min="14" max="14" width="10.7109375" style="202" customWidth="1"/>
    <col min="15" max="15" width="5.28125" style="296" customWidth="1"/>
    <col min="16" max="16" width="5.28125" style="194" customWidth="1"/>
    <col min="17" max="17" width="5.140625" style="185" customWidth="1"/>
    <col min="18" max="18" width="4.8515625" style="238" customWidth="1"/>
    <col min="19" max="19" width="4.8515625" style="182" customWidth="1"/>
    <col min="20" max="20" width="8.7109375" style="182" customWidth="1"/>
    <col min="21" max="21" width="10.00390625" style="182" customWidth="1"/>
    <col min="22" max="16384" width="5.140625" style="182" customWidth="1"/>
  </cols>
  <sheetData>
    <row r="1" spans="1:19" s="162" customFormat="1" ht="10.5" customHeight="1" thickBot="1">
      <c r="A1" s="161" t="s">
        <v>238</v>
      </c>
      <c r="B1" s="249"/>
      <c r="C1" s="249"/>
      <c r="D1" s="249"/>
      <c r="E1" s="249"/>
      <c r="F1" s="249"/>
      <c r="G1" s="249"/>
      <c r="H1" s="249"/>
      <c r="I1" s="249"/>
      <c r="J1" s="249"/>
      <c r="K1" s="401"/>
      <c r="L1" s="249"/>
      <c r="M1" s="249"/>
      <c r="N1" s="249"/>
      <c r="O1" s="283"/>
      <c r="P1" s="283"/>
      <c r="Q1" s="249"/>
      <c r="R1" s="249"/>
      <c r="S1" s="249"/>
    </row>
    <row r="2" spans="1:19" s="165" customFormat="1" ht="8.25" customHeight="1">
      <c r="A2" s="319"/>
      <c r="B2" s="320" t="s">
        <v>158</v>
      </c>
      <c r="C2" s="321"/>
      <c r="D2" s="321"/>
      <c r="E2" s="321"/>
      <c r="F2" s="321"/>
      <c r="G2" s="321"/>
      <c r="H2" s="322"/>
      <c r="I2" s="323"/>
      <c r="J2" s="285" t="s">
        <v>159</v>
      </c>
      <c r="K2" s="402" t="s">
        <v>159</v>
      </c>
      <c r="L2" s="402" t="s">
        <v>159</v>
      </c>
      <c r="M2" s="324" t="s">
        <v>160</v>
      </c>
      <c r="N2" s="250"/>
      <c r="O2" s="325" t="s">
        <v>239</v>
      </c>
      <c r="P2" s="326"/>
      <c r="Q2" s="327" t="s">
        <v>148</v>
      </c>
      <c r="R2" s="328"/>
      <c r="S2" s="303"/>
    </row>
    <row r="3" spans="1:19" s="165" customFormat="1" ht="8.25" customHeight="1" thickBot="1">
      <c r="A3" s="329" t="s">
        <v>143</v>
      </c>
      <c r="B3" s="253">
        <v>1984</v>
      </c>
      <c r="C3" s="172">
        <v>1990</v>
      </c>
      <c r="D3" s="172">
        <v>1995</v>
      </c>
      <c r="E3" s="172">
        <v>2000</v>
      </c>
      <c r="F3" s="172">
        <v>2004</v>
      </c>
      <c r="G3" s="252">
        <v>2005</v>
      </c>
      <c r="H3" s="237">
        <v>2006</v>
      </c>
      <c r="I3" s="174" t="s">
        <v>145</v>
      </c>
      <c r="J3" s="177">
        <v>2005</v>
      </c>
      <c r="K3" s="403">
        <v>2006</v>
      </c>
      <c r="L3" s="512">
        <v>2007</v>
      </c>
      <c r="M3" s="177">
        <v>2005</v>
      </c>
      <c r="N3" s="330">
        <v>2006</v>
      </c>
      <c r="O3" s="257" t="s">
        <v>229</v>
      </c>
      <c r="P3" s="254" t="s">
        <v>230</v>
      </c>
      <c r="Q3" s="190" t="s">
        <v>150</v>
      </c>
      <c r="R3" s="191" t="s">
        <v>156</v>
      </c>
      <c r="S3" s="193" t="s">
        <v>161</v>
      </c>
    </row>
    <row r="4" spans="1:22" s="348" customFormat="1" ht="8.25" customHeight="1">
      <c r="A4" s="331" t="s">
        <v>53</v>
      </c>
      <c r="B4" s="267">
        <v>28331.52459303343</v>
      </c>
      <c r="C4" s="266">
        <v>57431.48844707147</v>
      </c>
      <c r="D4" s="266">
        <v>73170.67389095834</v>
      </c>
      <c r="E4" s="266">
        <v>82268.22830748928</v>
      </c>
      <c r="F4" s="339">
        <v>92896.70260978278</v>
      </c>
      <c r="G4" s="340">
        <v>93028.03738317757</v>
      </c>
      <c r="H4" s="341">
        <v>100042.41765071473</v>
      </c>
      <c r="I4" s="288">
        <f aca="true" t="shared" si="0" ref="I4:I35">RANK(H4,H$4:H$53,1)</f>
        <v>18</v>
      </c>
      <c r="J4" s="342">
        <v>6420</v>
      </c>
      <c r="K4" s="407">
        <v>6436</v>
      </c>
      <c r="L4" s="240">
        <v>7476</v>
      </c>
      <c r="M4" s="343">
        <v>597240</v>
      </c>
      <c r="N4" s="344">
        <v>643873</v>
      </c>
      <c r="O4" s="345">
        <f aca="true" t="shared" si="1" ref="O4:O35">(H4-G4)*100/G4</f>
        <v>7.540071213848475</v>
      </c>
      <c r="P4" s="268">
        <f aca="true" t="shared" si="2" ref="P4:P35">(H4-B4)*100/B4</f>
        <v>253.11342784325353</v>
      </c>
      <c r="Q4" s="270">
        <f aca="true" t="shared" si="3" ref="Q4:Q35">G4/G$55</f>
        <v>0.7362501026386356</v>
      </c>
      <c r="R4" s="346">
        <f aca="true" t="shared" si="4" ref="R4:R35">H4/H$55</f>
        <v>0.7783124019028919</v>
      </c>
      <c r="S4" s="332" t="s">
        <v>53</v>
      </c>
      <c r="T4" s="347"/>
      <c r="V4" s="349"/>
    </row>
    <row r="5" spans="1:22" s="348" customFormat="1" ht="8.25" customHeight="1">
      <c r="A5" s="333" t="s">
        <v>54</v>
      </c>
      <c r="B5" s="273">
        <v>83689.08281998632</v>
      </c>
      <c r="C5" s="244">
        <v>61564.82576653626</v>
      </c>
      <c r="D5" s="244">
        <v>75635.56001093594</v>
      </c>
      <c r="E5" s="244">
        <v>95525.23973222364</v>
      </c>
      <c r="F5" s="350">
        <v>96636.13924589327</v>
      </c>
      <c r="G5" s="351">
        <v>112652.1934555915</v>
      </c>
      <c r="H5" s="352">
        <v>125287.96985736073</v>
      </c>
      <c r="I5" s="288">
        <f t="shared" si="0"/>
        <v>27</v>
      </c>
      <c r="J5" s="353">
        <v>11124</v>
      </c>
      <c r="K5" s="408">
        <v>11147</v>
      </c>
      <c r="L5" s="242">
        <v>11105</v>
      </c>
      <c r="M5" s="354">
        <v>1253143</v>
      </c>
      <c r="N5" s="355">
        <v>1396585</v>
      </c>
      <c r="O5" s="356">
        <f t="shared" si="1"/>
        <v>11.216627048411944</v>
      </c>
      <c r="P5" s="274">
        <f t="shared" si="2"/>
        <v>49.70646783984102</v>
      </c>
      <c r="Q5" s="276">
        <f t="shared" si="3"/>
        <v>0.8915612037747332</v>
      </c>
      <c r="R5" s="357">
        <f t="shared" si="4"/>
        <v>0.9747183548649764</v>
      </c>
      <c r="S5" s="334" t="s">
        <v>54</v>
      </c>
      <c r="T5" s="347"/>
      <c r="V5" s="349"/>
    </row>
    <row r="6" spans="1:22" s="348" customFormat="1" ht="8.25" customHeight="1">
      <c r="A6" s="333" t="s">
        <v>55</v>
      </c>
      <c r="B6" s="273">
        <v>16734.653342436843</v>
      </c>
      <c r="C6" s="244">
        <v>23728.490309838293</v>
      </c>
      <c r="D6" s="244">
        <v>35856.15848406546</v>
      </c>
      <c r="E6" s="244">
        <v>53631.79430804935</v>
      </c>
      <c r="F6" s="350">
        <v>55419.69669285584</v>
      </c>
      <c r="G6" s="351">
        <v>55320.05594745804</v>
      </c>
      <c r="H6" s="352">
        <v>58355.64751703992</v>
      </c>
      <c r="I6" s="288">
        <f t="shared" si="0"/>
        <v>9</v>
      </c>
      <c r="J6" s="353">
        <v>16444</v>
      </c>
      <c r="K6" s="408">
        <v>16432</v>
      </c>
      <c r="L6" s="242">
        <v>16440</v>
      </c>
      <c r="M6" s="354">
        <v>909683</v>
      </c>
      <c r="N6" s="355">
        <v>958900</v>
      </c>
      <c r="O6" s="356">
        <f t="shared" si="1"/>
        <v>5.487325559585537</v>
      </c>
      <c r="P6" s="274">
        <f t="shared" si="2"/>
        <v>248.71142128207586</v>
      </c>
      <c r="Q6" s="276">
        <f t="shared" si="3"/>
        <v>0.4378185116550273</v>
      </c>
      <c r="R6" s="357">
        <f t="shared" si="4"/>
        <v>0.45399666711534514</v>
      </c>
      <c r="S6" s="334" t="s">
        <v>55</v>
      </c>
      <c r="T6" s="347"/>
      <c r="V6" s="349"/>
    </row>
    <row r="7" spans="1:22" s="348" customFormat="1" ht="8.25" customHeight="1">
      <c r="A7" s="333" t="s">
        <v>56</v>
      </c>
      <c r="B7" s="273">
        <v>63157.79467680609</v>
      </c>
      <c r="C7" s="244">
        <v>173958.60495436768</v>
      </c>
      <c r="D7" s="244">
        <v>128209.6432643753</v>
      </c>
      <c r="E7" s="244">
        <v>246007.56315232188</v>
      </c>
      <c r="F7" s="350">
        <v>270908.438576349</v>
      </c>
      <c r="G7" s="351">
        <v>265038.5112803564</v>
      </c>
      <c r="H7" s="352">
        <v>259468.07604994325</v>
      </c>
      <c r="I7" s="288">
        <f t="shared" si="0"/>
        <v>40</v>
      </c>
      <c r="J7" s="353">
        <v>6959</v>
      </c>
      <c r="K7" s="408">
        <v>7048</v>
      </c>
      <c r="L7" s="242">
        <v>7213</v>
      </c>
      <c r="M7" s="354">
        <v>1844403</v>
      </c>
      <c r="N7" s="355">
        <v>1828731</v>
      </c>
      <c r="O7" s="356">
        <f t="shared" si="1"/>
        <v>-2.1017455929341353</v>
      </c>
      <c r="P7" s="274">
        <f t="shared" si="2"/>
        <v>310.8251046093439</v>
      </c>
      <c r="Q7" s="276">
        <f t="shared" si="3"/>
        <v>2.097589464664339</v>
      </c>
      <c r="R7" s="357">
        <f t="shared" si="4"/>
        <v>2.0186159654060574</v>
      </c>
      <c r="S7" s="334" t="s">
        <v>56</v>
      </c>
      <c r="T7" s="347"/>
      <c r="V7" s="349"/>
    </row>
    <row r="8" spans="1:22" s="348" customFormat="1" ht="8.25" customHeight="1">
      <c r="A8" s="333" t="s">
        <v>57</v>
      </c>
      <c r="B8" s="273">
        <v>105207.70877944324</v>
      </c>
      <c r="C8" s="244">
        <v>169734.88675248492</v>
      </c>
      <c r="D8" s="244">
        <v>254870.63722535752</v>
      </c>
      <c r="E8" s="244">
        <v>301856.88345988776</v>
      </c>
      <c r="F8" s="350">
        <v>374209.14028638834</v>
      </c>
      <c r="G8" s="351">
        <v>397951.0148107515</v>
      </c>
      <c r="H8" s="352">
        <v>579772.5604076489</v>
      </c>
      <c r="I8" s="288">
        <f t="shared" si="0"/>
        <v>47</v>
      </c>
      <c r="J8" s="353">
        <v>18230</v>
      </c>
      <c r="K8" s="408">
        <v>18251</v>
      </c>
      <c r="L8" s="242">
        <v>18336</v>
      </c>
      <c r="M8" s="354">
        <v>7254647</v>
      </c>
      <c r="N8" s="355">
        <v>10581429</v>
      </c>
      <c r="O8" s="356">
        <f t="shared" si="1"/>
        <v>45.68942880654896</v>
      </c>
      <c r="P8" s="274">
        <f t="shared" si="2"/>
        <v>451.07421987782317</v>
      </c>
      <c r="Q8" s="276">
        <f t="shared" si="3"/>
        <v>3.149496471614773</v>
      </c>
      <c r="R8" s="357">
        <f t="shared" si="4"/>
        <v>4.510528480266519</v>
      </c>
      <c r="S8" s="334" t="s">
        <v>57</v>
      </c>
      <c r="T8" s="347"/>
      <c r="V8" s="349"/>
    </row>
    <row r="9" spans="1:22" s="348" customFormat="1" ht="8.25" customHeight="1">
      <c r="A9" s="333" t="s">
        <v>58</v>
      </c>
      <c r="B9" s="273">
        <v>43054.51026771315</v>
      </c>
      <c r="C9" s="244">
        <v>53979.18890074706</v>
      </c>
      <c r="D9" s="244">
        <v>72688</v>
      </c>
      <c r="E9" s="244">
        <v>161183.74695863746</v>
      </c>
      <c r="F9" s="350">
        <v>188305.1257253385</v>
      </c>
      <c r="G9" s="351">
        <v>150817.75113603403</v>
      </c>
      <c r="H9" s="352">
        <v>173757.72499034376</v>
      </c>
      <c r="I9" s="288">
        <f t="shared" si="0"/>
        <v>38</v>
      </c>
      <c r="J9" s="353">
        <v>10343</v>
      </c>
      <c r="K9" s="408">
        <v>10356</v>
      </c>
      <c r="L9" s="242">
        <v>9752</v>
      </c>
      <c r="M9" s="354">
        <v>1559908</v>
      </c>
      <c r="N9" s="355">
        <v>1799435</v>
      </c>
      <c r="O9" s="356">
        <f t="shared" si="1"/>
        <v>15.21039379085982</v>
      </c>
      <c r="P9" s="274">
        <f t="shared" si="2"/>
        <v>303.5761268910444</v>
      </c>
      <c r="Q9" s="276">
        <f t="shared" si="3"/>
        <v>1.193614182101543</v>
      </c>
      <c r="R9" s="357">
        <f t="shared" si="4"/>
        <v>1.351804519144889</v>
      </c>
      <c r="S9" s="334" t="s">
        <v>58</v>
      </c>
      <c r="T9" s="347"/>
      <c r="V9" s="349"/>
    </row>
    <row r="10" spans="1:22" s="348" customFormat="1" ht="8.25" customHeight="1">
      <c r="A10" s="333" t="s">
        <v>59</v>
      </c>
      <c r="B10" s="273">
        <v>153940.45174537986</v>
      </c>
      <c r="C10" s="244">
        <v>362350.3856041131</v>
      </c>
      <c r="D10" s="244">
        <v>302022.1272315816</v>
      </c>
      <c r="E10" s="244">
        <v>306797.42033383914</v>
      </c>
      <c r="F10" s="350">
        <v>439988.63923251705</v>
      </c>
      <c r="G10" s="351">
        <v>344346.9696969697</v>
      </c>
      <c r="H10" s="352">
        <v>337208.3859560495</v>
      </c>
      <c r="I10" s="288">
        <f t="shared" si="0"/>
        <v>45</v>
      </c>
      <c r="J10" s="353">
        <v>3960</v>
      </c>
      <c r="K10" s="408">
        <v>3959</v>
      </c>
      <c r="L10" s="242">
        <v>4022</v>
      </c>
      <c r="M10" s="354">
        <v>1363614</v>
      </c>
      <c r="N10" s="355">
        <v>1335008</v>
      </c>
      <c r="O10" s="356">
        <f t="shared" si="1"/>
        <v>-2.0730787168541926</v>
      </c>
      <c r="P10" s="274">
        <f t="shared" si="2"/>
        <v>119.0511864378558</v>
      </c>
      <c r="Q10" s="276">
        <f t="shared" si="3"/>
        <v>2.7252589532598543</v>
      </c>
      <c r="R10" s="357">
        <f t="shared" si="4"/>
        <v>2.62342189421664</v>
      </c>
      <c r="S10" s="334" t="s">
        <v>59</v>
      </c>
      <c r="T10" s="347"/>
      <c r="V10" s="349"/>
    </row>
    <row r="11" spans="1:22" s="348" customFormat="1" ht="8.25" customHeight="1">
      <c r="A11" s="333" t="s">
        <v>60</v>
      </c>
      <c r="B11" s="273">
        <v>41187.82495667244</v>
      </c>
      <c r="C11" s="244">
        <v>67059.12971059754</v>
      </c>
      <c r="D11" s="244">
        <v>85894.82168043521</v>
      </c>
      <c r="E11" s="244">
        <v>141910.91051805337</v>
      </c>
      <c r="F11" s="350">
        <v>128132.78247501922</v>
      </c>
      <c r="G11" s="351">
        <v>203615.6780469197</v>
      </c>
      <c r="H11" s="352">
        <v>152463.4238310709</v>
      </c>
      <c r="I11" s="288">
        <f t="shared" si="0"/>
        <v>35</v>
      </c>
      <c r="J11" s="353">
        <v>5243</v>
      </c>
      <c r="K11" s="408">
        <v>5304</v>
      </c>
      <c r="L11" s="242">
        <v>5345</v>
      </c>
      <c r="M11" s="354">
        <v>1067557</v>
      </c>
      <c r="N11" s="355">
        <v>808666</v>
      </c>
      <c r="O11" s="356">
        <f t="shared" si="1"/>
        <v>-25.121962466987274</v>
      </c>
      <c r="P11" s="274">
        <f t="shared" si="2"/>
        <v>270.16624206656917</v>
      </c>
      <c r="Q11" s="276">
        <f t="shared" si="3"/>
        <v>1.6114718538390758</v>
      </c>
      <c r="R11" s="357">
        <f t="shared" si="4"/>
        <v>1.1861386039129933</v>
      </c>
      <c r="S11" s="334" t="s">
        <v>60</v>
      </c>
      <c r="T11" s="347"/>
      <c r="V11" s="349"/>
    </row>
    <row r="12" spans="1:22" s="348" customFormat="1" ht="8.25" customHeight="1">
      <c r="A12" s="333" t="s">
        <v>61</v>
      </c>
      <c r="B12" s="273">
        <v>113736.47711511789</v>
      </c>
      <c r="C12" s="244">
        <v>154919.22264469793</v>
      </c>
      <c r="D12" s="244">
        <v>241007.5497022062</v>
      </c>
      <c r="E12" s="244">
        <v>316162.4267782427</v>
      </c>
      <c r="F12" s="350">
        <v>473811.9863866523</v>
      </c>
      <c r="G12" s="351">
        <v>621822.0930232558</v>
      </c>
      <c r="H12" s="352">
        <v>599694.0923025934</v>
      </c>
      <c r="I12" s="288">
        <f t="shared" si="0"/>
        <v>49</v>
      </c>
      <c r="J12" s="353">
        <v>12040</v>
      </c>
      <c r="K12" s="408">
        <v>12069</v>
      </c>
      <c r="L12" s="242">
        <v>12062</v>
      </c>
      <c r="M12" s="354">
        <v>7486738</v>
      </c>
      <c r="N12" s="355">
        <v>7237708</v>
      </c>
      <c r="O12" s="356">
        <f t="shared" si="1"/>
        <v>-3.55857422387127</v>
      </c>
      <c r="P12" s="274">
        <f t="shared" si="2"/>
        <v>427.26628036457964</v>
      </c>
      <c r="Q12" s="276">
        <f t="shared" si="3"/>
        <v>4.921275270224405</v>
      </c>
      <c r="R12" s="357">
        <f t="shared" si="4"/>
        <v>4.665514492228701</v>
      </c>
      <c r="S12" s="334" t="s">
        <v>61</v>
      </c>
      <c r="T12" s="347"/>
      <c r="V12" s="349"/>
    </row>
    <row r="13" spans="1:22" s="348" customFormat="1" ht="8.25" customHeight="1">
      <c r="A13" s="333" t="s">
        <v>62</v>
      </c>
      <c r="B13" s="273">
        <v>44775.04780900387</v>
      </c>
      <c r="C13" s="244">
        <v>67334.55117756169</v>
      </c>
      <c r="D13" s="244">
        <v>76283.48127058562</v>
      </c>
      <c r="E13" s="244">
        <v>95106.13817781447</v>
      </c>
      <c r="F13" s="350">
        <v>119527.39501312336</v>
      </c>
      <c r="G13" s="351">
        <v>95933.40264857175</v>
      </c>
      <c r="H13" s="352">
        <v>127797.15460709126</v>
      </c>
      <c r="I13" s="288">
        <f t="shared" si="0"/>
        <v>28</v>
      </c>
      <c r="J13" s="353">
        <v>18274</v>
      </c>
      <c r="K13" s="408">
        <v>17994</v>
      </c>
      <c r="L13" s="242">
        <v>18040</v>
      </c>
      <c r="M13" s="354">
        <v>1753087</v>
      </c>
      <c r="N13" s="355">
        <v>2299582</v>
      </c>
      <c r="O13" s="356">
        <f t="shared" si="1"/>
        <v>33.21444989837843</v>
      </c>
      <c r="P13" s="274">
        <f t="shared" si="2"/>
        <v>185.42047604780532</v>
      </c>
      <c r="Q13" s="276">
        <f t="shared" si="3"/>
        <v>0.7592439820648826</v>
      </c>
      <c r="R13" s="357">
        <f t="shared" si="4"/>
        <v>0.9942393706025137</v>
      </c>
      <c r="S13" s="334" t="s">
        <v>62</v>
      </c>
      <c r="T13" s="347"/>
      <c r="V13" s="349"/>
    </row>
    <row r="14" spans="1:22" s="348" customFormat="1" ht="8.25" customHeight="1">
      <c r="A14" s="333" t="s">
        <v>63</v>
      </c>
      <c r="B14" s="273">
        <v>123430.59490084986</v>
      </c>
      <c r="C14" s="244">
        <v>261697.76119402985</v>
      </c>
      <c r="D14" s="244">
        <v>388495.00831946754</v>
      </c>
      <c r="E14" s="244">
        <v>214466.66666666666</v>
      </c>
      <c r="F14" s="350">
        <v>226300.60728744938</v>
      </c>
      <c r="G14" s="351">
        <v>533169.2307692308</v>
      </c>
      <c r="H14" s="352">
        <v>293843.07692307694</v>
      </c>
      <c r="I14" s="288">
        <f t="shared" si="0"/>
        <v>42</v>
      </c>
      <c r="J14" s="353">
        <v>975</v>
      </c>
      <c r="K14" s="408">
        <v>975</v>
      </c>
      <c r="L14" s="242">
        <v>999</v>
      </c>
      <c r="M14" s="354">
        <v>519840</v>
      </c>
      <c r="N14" s="355">
        <v>286497</v>
      </c>
      <c r="O14" s="356">
        <f t="shared" si="1"/>
        <v>-44.88746537396121</v>
      </c>
      <c r="P14" s="274">
        <f t="shared" si="2"/>
        <v>138.06340491117064</v>
      </c>
      <c r="Q14" s="276">
        <f t="shared" si="3"/>
        <v>4.219651536458119</v>
      </c>
      <c r="R14" s="357">
        <f t="shared" si="4"/>
        <v>2.286047422214634</v>
      </c>
      <c r="S14" s="334" t="s">
        <v>63</v>
      </c>
      <c r="T14" s="347"/>
      <c r="V14" s="349"/>
    </row>
    <row r="15" spans="1:22" s="348" customFormat="1" ht="8.25" customHeight="1">
      <c r="A15" s="333" t="s">
        <v>64</v>
      </c>
      <c r="B15" s="273">
        <v>39819.586614173226</v>
      </c>
      <c r="C15" s="244">
        <v>51097.51340809361</v>
      </c>
      <c r="D15" s="244">
        <v>68658.35386890093</v>
      </c>
      <c r="E15" s="244">
        <v>86236.21278672523</v>
      </c>
      <c r="F15" s="350">
        <v>92136.56530678498</v>
      </c>
      <c r="G15" s="351">
        <v>94826.8940211526</v>
      </c>
      <c r="H15" s="352">
        <v>86761.63291684618</v>
      </c>
      <c r="I15" s="288">
        <f t="shared" si="0"/>
        <v>15</v>
      </c>
      <c r="J15" s="353">
        <v>9266</v>
      </c>
      <c r="K15" s="408">
        <v>9284</v>
      </c>
      <c r="L15" s="242">
        <v>9438</v>
      </c>
      <c r="M15" s="354">
        <v>878666</v>
      </c>
      <c r="N15" s="355">
        <v>805495</v>
      </c>
      <c r="O15" s="356">
        <f t="shared" si="1"/>
        <v>-8.505246520578163</v>
      </c>
      <c r="P15" s="274">
        <f t="shared" si="2"/>
        <v>117.88682478678619</v>
      </c>
      <c r="Q15" s="276">
        <f t="shared" si="3"/>
        <v>0.7504867609794554</v>
      </c>
      <c r="R15" s="357">
        <f t="shared" si="4"/>
        <v>0.6749902340854226</v>
      </c>
      <c r="S15" s="334" t="s">
        <v>64</v>
      </c>
      <c r="T15" s="347"/>
      <c r="V15" s="349"/>
    </row>
    <row r="16" spans="1:22" s="348" customFormat="1" ht="8.25" customHeight="1">
      <c r="A16" s="333" t="s">
        <v>65</v>
      </c>
      <c r="B16" s="273">
        <v>29027.728613569325</v>
      </c>
      <c r="C16" s="244">
        <v>44625.63600782779</v>
      </c>
      <c r="D16" s="244">
        <v>48195.62670831707</v>
      </c>
      <c r="E16" s="244">
        <v>70798.44660194175</v>
      </c>
      <c r="F16" s="350">
        <v>81874.36881438093</v>
      </c>
      <c r="G16" s="351">
        <v>85571</v>
      </c>
      <c r="H16" s="352">
        <v>133939.7055858036</v>
      </c>
      <c r="I16" s="288">
        <f t="shared" si="0"/>
        <v>32</v>
      </c>
      <c r="J16" s="302">
        <v>4957</v>
      </c>
      <c r="K16" s="408">
        <v>4959</v>
      </c>
      <c r="L16" s="242">
        <v>4959</v>
      </c>
      <c r="M16" s="354">
        <v>424174</v>
      </c>
      <c r="N16" s="355">
        <v>664207</v>
      </c>
      <c r="O16" s="356">
        <f t="shared" si="1"/>
        <v>56.524646884813315</v>
      </c>
      <c r="P16" s="274">
        <f t="shared" si="2"/>
        <v>361.4198629485327</v>
      </c>
      <c r="Q16" s="276">
        <f t="shared" si="3"/>
        <v>0.6772330074361366</v>
      </c>
      <c r="R16" s="357">
        <f t="shared" si="4"/>
        <v>1.0420273361307377</v>
      </c>
      <c r="S16" s="334" t="s">
        <v>65</v>
      </c>
      <c r="T16" s="347"/>
      <c r="V16" s="349"/>
    </row>
    <row r="17" spans="1:22" s="348" customFormat="1" ht="8.25" customHeight="1">
      <c r="A17" s="333" t="s">
        <v>66</v>
      </c>
      <c r="B17" s="273">
        <v>86081.15168379806</v>
      </c>
      <c r="C17" s="244">
        <v>122693.18835577033</v>
      </c>
      <c r="D17" s="244">
        <v>140304.1303083188</v>
      </c>
      <c r="E17" s="244">
        <v>182155.57284807853</v>
      </c>
      <c r="F17" s="350">
        <v>185164.16827852998</v>
      </c>
      <c r="G17" s="351">
        <v>249760.18400823194</v>
      </c>
      <c r="H17" s="352">
        <v>281850.3124810388</v>
      </c>
      <c r="I17" s="288">
        <f t="shared" si="0"/>
        <v>41</v>
      </c>
      <c r="J17" s="353">
        <v>16521</v>
      </c>
      <c r="K17" s="408">
        <v>16481</v>
      </c>
      <c r="L17" s="242">
        <v>16765</v>
      </c>
      <c r="M17" s="354">
        <v>4126288</v>
      </c>
      <c r="N17" s="355">
        <v>4645175</v>
      </c>
      <c r="O17" s="356">
        <f t="shared" si="1"/>
        <v>12.848376373613332</v>
      </c>
      <c r="P17" s="274">
        <f t="shared" si="2"/>
        <v>227.42395631085384</v>
      </c>
      <c r="Q17" s="276">
        <f t="shared" si="3"/>
        <v>1.9766724772843345</v>
      </c>
      <c r="R17" s="357">
        <f t="shared" si="4"/>
        <v>2.1927458255766243</v>
      </c>
      <c r="S17" s="334" t="s">
        <v>66</v>
      </c>
      <c r="T17" s="347"/>
      <c r="V17" s="349"/>
    </row>
    <row r="18" spans="1:22" s="348" customFormat="1" ht="8.25" customHeight="1">
      <c r="A18" s="333" t="s">
        <v>67</v>
      </c>
      <c r="B18" s="273">
        <v>44330.483074753174</v>
      </c>
      <c r="C18" s="244">
        <v>74245.90163934427</v>
      </c>
      <c r="D18" s="244">
        <v>85143.57704889047</v>
      </c>
      <c r="E18" s="244">
        <v>142417.47659384753</v>
      </c>
      <c r="F18" s="350">
        <v>191861.70212765958</v>
      </c>
      <c r="G18" s="351">
        <v>126436.01895734596</v>
      </c>
      <c r="H18" s="352">
        <v>130244.6570687651</v>
      </c>
      <c r="I18" s="288">
        <f t="shared" si="0"/>
        <v>30</v>
      </c>
      <c r="J18" s="353">
        <v>11183</v>
      </c>
      <c r="K18" s="408">
        <v>11183</v>
      </c>
      <c r="L18" s="242">
        <v>11188</v>
      </c>
      <c r="M18" s="354">
        <v>1413934</v>
      </c>
      <c r="N18" s="355">
        <v>1456526</v>
      </c>
      <c r="O18" s="356">
        <f t="shared" si="1"/>
        <v>3.012304676173015</v>
      </c>
      <c r="P18" s="274">
        <f t="shared" si="2"/>
        <v>193.80382985932593</v>
      </c>
      <c r="Q18" s="276">
        <f t="shared" si="3"/>
        <v>1.0006502830016686</v>
      </c>
      <c r="R18" s="357">
        <f t="shared" si="4"/>
        <v>1.0132805089950243</v>
      </c>
      <c r="S18" s="334" t="s">
        <v>67</v>
      </c>
      <c r="T18" s="347"/>
      <c r="V18" s="349"/>
    </row>
    <row r="19" spans="1:22" s="348" customFormat="1" ht="8.25" customHeight="1">
      <c r="A19" s="333" t="s">
        <v>68</v>
      </c>
      <c r="B19" s="273">
        <v>44692.480359147026</v>
      </c>
      <c r="C19" s="244">
        <v>53731.39219174234</v>
      </c>
      <c r="D19" s="244">
        <v>65788.69019754704</v>
      </c>
      <c r="E19" s="244">
        <v>108505.78757292342</v>
      </c>
      <c r="F19" s="350">
        <v>145689.92771084336</v>
      </c>
      <c r="G19" s="351">
        <v>83832.00606750094</v>
      </c>
      <c r="H19" s="352">
        <v>105923.57291864214</v>
      </c>
      <c r="I19" s="288">
        <f t="shared" si="0"/>
        <v>21</v>
      </c>
      <c r="J19" s="353">
        <v>10548</v>
      </c>
      <c r="K19" s="408">
        <v>10546</v>
      </c>
      <c r="L19" s="242">
        <v>10607</v>
      </c>
      <c r="M19" s="354">
        <v>884260</v>
      </c>
      <c r="N19" s="355">
        <v>1117070</v>
      </c>
      <c r="O19" s="356">
        <f t="shared" si="1"/>
        <v>26.352186816754948</v>
      </c>
      <c r="P19" s="274">
        <f t="shared" si="2"/>
        <v>137.005357651767</v>
      </c>
      <c r="Q19" s="276">
        <f t="shared" si="3"/>
        <v>0.6634701194154341</v>
      </c>
      <c r="R19" s="357">
        <f t="shared" si="4"/>
        <v>0.8240667548067345</v>
      </c>
      <c r="S19" s="334" t="s">
        <v>68</v>
      </c>
      <c r="T19" s="347"/>
      <c r="V19" s="349"/>
    </row>
    <row r="20" spans="1:22" s="348" customFormat="1" ht="8.25" customHeight="1">
      <c r="A20" s="333" t="s">
        <v>69</v>
      </c>
      <c r="B20" s="273">
        <v>39659.514331210186</v>
      </c>
      <c r="C20" s="244">
        <v>31320.45182145062</v>
      </c>
      <c r="D20" s="244">
        <v>46412.87341265509</v>
      </c>
      <c r="E20" s="244">
        <v>52670.81714887283</v>
      </c>
      <c r="F20" s="350">
        <v>51239.323939601425</v>
      </c>
      <c r="G20" s="351">
        <v>75687.70943681765</v>
      </c>
      <c r="H20" s="352">
        <v>68283.7803780378</v>
      </c>
      <c r="I20" s="288">
        <f t="shared" si="0"/>
        <v>14</v>
      </c>
      <c r="J20" s="353">
        <v>27753</v>
      </c>
      <c r="K20" s="408">
        <v>27775</v>
      </c>
      <c r="L20" s="242">
        <v>27849</v>
      </c>
      <c r="M20" s="354">
        <v>2100561</v>
      </c>
      <c r="N20" s="355">
        <v>1896582</v>
      </c>
      <c r="O20" s="356">
        <f t="shared" si="1"/>
        <v>-9.782207856297296</v>
      </c>
      <c r="P20" s="274">
        <f t="shared" si="2"/>
        <v>72.17502919419681</v>
      </c>
      <c r="Q20" s="276">
        <f t="shared" si="3"/>
        <v>0.599013860862307</v>
      </c>
      <c r="R20" s="357">
        <f t="shared" si="4"/>
        <v>0.531235793427074</v>
      </c>
      <c r="S20" s="334" t="s">
        <v>69</v>
      </c>
      <c r="T20" s="347"/>
      <c r="V20" s="349"/>
    </row>
    <row r="21" spans="1:22" s="348" customFormat="1" ht="8.25" customHeight="1">
      <c r="A21" s="333" t="s">
        <v>70</v>
      </c>
      <c r="B21" s="273">
        <v>43987.45355990012</v>
      </c>
      <c r="C21" s="244">
        <v>55536.91557855467</v>
      </c>
      <c r="D21" s="244">
        <v>71560.75159082722</v>
      </c>
      <c r="E21" s="244">
        <v>72612.01269537098</v>
      </c>
      <c r="F21" s="350">
        <v>82978.08251991138</v>
      </c>
      <c r="G21" s="351">
        <v>79772.64015333014</v>
      </c>
      <c r="H21" s="352">
        <v>106032.41461953266</v>
      </c>
      <c r="I21" s="288">
        <f t="shared" si="0"/>
        <v>22</v>
      </c>
      <c r="J21" s="353">
        <v>16696</v>
      </c>
      <c r="K21" s="408">
        <v>16690</v>
      </c>
      <c r="L21" s="242">
        <v>16698</v>
      </c>
      <c r="M21" s="354">
        <v>1331884</v>
      </c>
      <c r="N21" s="355">
        <v>1769681</v>
      </c>
      <c r="O21" s="356">
        <f t="shared" si="1"/>
        <v>32.91827174796884</v>
      </c>
      <c r="P21" s="274">
        <f t="shared" si="2"/>
        <v>141.0514954568637</v>
      </c>
      <c r="Q21" s="276">
        <f t="shared" si="3"/>
        <v>0.6313431536637468</v>
      </c>
      <c r="R21" s="357">
        <f t="shared" si="4"/>
        <v>0.8249135240835733</v>
      </c>
      <c r="S21" s="334" t="s">
        <v>70</v>
      </c>
      <c r="T21" s="347"/>
      <c r="V21" s="349"/>
    </row>
    <row r="22" spans="1:22" s="348" customFormat="1" ht="8.25" customHeight="1">
      <c r="A22" s="333" t="s">
        <v>71</v>
      </c>
      <c r="B22" s="273">
        <v>167117.07722114585</v>
      </c>
      <c r="C22" s="244">
        <v>269640.63788836956</v>
      </c>
      <c r="D22" s="244">
        <v>611276.0803743463</v>
      </c>
      <c r="E22" s="244">
        <v>948240.2794653706</v>
      </c>
      <c r="F22" s="350">
        <v>896842.7208371806</v>
      </c>
      <c r="G22" s="351">
        <v>753892.2321154437</v>
      </c>
      <c r="H22" s="352">
        <v>581656.9050554871</v>
      </c>
      <c r="I22" s="288">
        <f t="shared" si="0"/>
        <v>48</v>
      </c>
      <c r="J22" s="353">
        <v>3257</v>
      </c>
      <c r="K22" s="408">
        <v>3244</v>
      </c>
      <c r="L22" s="242">
        <v>3606</v>
      </c>
      <c r="M22" s="354">
        <v>2455427</v>
      </c>
      <c r="N22" s="355">
        <v>1886895</v>
      </c>
      <c r="O22" s="356">
        <f t="shared" si="1"/>
        <v>-22.84614693225572</v>
      </c>
      <c r="P22" s="274">
        <f t="shared" si="2"/>
        <v>248.05354110267325</v>
      </c>
      <c r="Q22" s="276">
        <f t="shared" si="3"/>
        <v>5.966515567637212</v>
      </c>
      <c r="R22" s="357">
        <f t="shared" si="4"/>
        <v>4.525188349982905</v>
      </c>
      <c r="S22" s="334" t="s">
        <v>71</v>
      </c>
      <c r="T22" s="347"/>
      <c r="V22" s="349"/>
    </row>
    <row r="23" spans="1:22" s="348" customFormat="1" ht="8.25" customHeight="1">
      <c r="A23" s="333" t="s">
        <v>72</v>
      </c>
      <c r="B23" s="273">
        <v>136054.20881847682</v>
      </c>
      <c r="C23" s="244">
        <v>209912.2839620888</v>
      </c>
      <c r="D23" s="244">
        <v>198611.82994454715</v>
      </c>
      <c r="E23" s="244">
        <v>232248.1089258699</v>
      </c>
      <c r="F23" s="350">
        <v>281867.1090047393</v>
      </c>
      <c r="G23" s="351">
        <v>274983.51335986354</v>
      </c>
      <c r="H23" s="352">
        <v>333970.8719500662</v>
      </c>
      <c r="I23" s="288">
        <f t="shared" si="0"/>
        <v>44</v>
      </c>
      <c r="J23" s="353">
        <v>5277</v>
      </c>
      <c r="K23" s="408">
        <v>5287</v>
      </c>
      <c r="L23" s="242">
        <v>5409</v>
      </c>
      <c r="M23" s="354">
        <v>1451088</v>
      </c>
      <c r="N23" s="355">
        <v>1765704</v>
      </c>
      <c r="O23" s="356">
        <f t="shared" si="1"/>
        <v>21.451234610202782</v>
      </c>
      <c r="P23" s="274">
        <f t="shared" si="2"/>
        <v>145.46897508745892</v>
      </c>
      <c r="Q23" s="276">
        <f t="shared" si="3"/>
        <v>2.176297013568328</v>
      </c>
      <c r="R23" s="357">
        <f t="shared" si="4"/>
        <v>2.5982346050510716</v>
      </c>
      <c r="S23" s="334" t="s">
        <v>72</v>
      </c>
      <c r="T23" s="347"/>
      <c r="V23" s="349"/>
    </row>
    <row r="24" spans="1:22" s="348" customFormat="1" ht="8.25" customHeight="1">
      <c r="A24" s="333" t="s">
        <v>73</v>
      </c>
      <c r="B24" s="273">
        <v>27796.599574946868</v>
      </c>
      <c r="C24" s="244">
        <v>30247.922275547233</v>
      </c>
      <c r="D24" s="244">
        <v>41469.693423824014</v>
      </c>
      <c r="E24" s="244">
        <v>84404.83418963102</v>
      </c>
      <c r="F24" s="350">
        <v>83469.68115942029</v>
      </c>
      <c r="G24" s="351">
        <v>67953.70796867803</v>
      </c>
      <c r="H24" s="352">
        <v>63725.095013244274</v>
      </c>
      <c r="I24" s="288">
        <f t="shared" si="0"/>
        <v>13</v>
      </c>
      <c r="J24" s="353">
        <v>8684</v>
      </c>
      <c r="K24" s="408">
        <v>8683</v>
      </c>
      <c r="L24" s="242">
        <v>8676</v>
      </c>
      <c r="M24" s="354">
        <v>590110</v>
      </c>
      <c r="N24" s="355">
        <v>553325</v>
      </c>
      <c r="O24" s="356">
        <f t="shared" si="1"/>
        <v>-6.222784718948462</v>
      </c>
      <c r="P24" s="274">
        <f t="shared" si="2"/>
        <v>129.25500236611617</v>
      </c>
      <c r="Q24" s="276">
        <f t="shared" si="3"/>
        <v>0.5378047938444658</v>
      </c>
      <c r="R24" s="357">
        <f t="shared" si="4"/>
        <v>0.49577002361551586</v>
      </c>
      <c r="S24" s="334" t="s">
        <v>73</v>
      </c>
      <c r="T24" s="347"/>
      <c r="V24" s="349"/>
    </row>
    <row r="25" spans="1:22" s="348" customFormat="1" ht="8.25" customHeight="1">
      <c r="A25" s="333" t="s">
        <v>74</v>
      </c>
      <c r="B25" s="273">
        <v>82971.18822292324</v>
      </c>
      <c r="C25" s="244">
        <v>95555.13666352497</v>
      </c>
      <c r="D25" s="244">
        <v>111770.89815390998</v>
      </c>
      <c r="E25" s="244">
        <v>183958.50921445485</v>
      </c>
      <c r="F25" s="350">
        <v>195327.2522291688</v>
      </c>
      <c r="G25" s="351">
        <v>240271.80277349768</v>
      </c>
      <c r="H25" s="352">
        <v>224707.1091021163</v>
      </c>
      <c r="I25" s="288">
        <f t="shared" si="0"/>
        <v>39</v>
      </c>
      <c r="J25" s="353">
        <v>9735</v>
      </c>
      <c r="K25" s="408">
        <v>9734</v>
      </c>
      <c r="L25" s="242">
        <v>9711</v>
      </c>
      <c r="M25" s="354">
        <v>2339046</v>
      </c>
      <c r="N25" s="355">
        <v>2187299</v>
      </c>
      <c r="O25" s="356">
        <f t="shared" si="1"/>
        <v>-6.477952673478754</v>
      </c>
      <c r="P25" s="274">
        <f t="shared" si="2"/>
        <v>170.8254683521988</v>
      </c>
      <c r="Q25" s="276">
        <f t="shared" si="3"/>
        <v>1.901578754419115</v>
      </c>
      <c r="R25" s="357">
        <f t="shared" si="4"/>
        <v>1.7481817604662198</v>
      </c>
      <c r="S25" s="334" t="s">
        <v>74</v>
      </c>
      <c r="T25" s="347"/>
      <c r="V25" s="349"/>
    </row>
    <row r="26" spans="1:22" s="348" customFormat="1" ht="8.25" customHeight="1">
      <c r="A26" s="333" t="s">
        <v>75</v>
      </c>
      <c r="B26" s="273">
        <v>47717.845718961544</v>
      </c>
      <c r="C26" s="244">
        <v>59489.07512720742</v>
      </c>
      <c r="D26" s="244">
        <v>60766.68671076368</v>
      </c>
      <c r="E26" s="244">
        <v>81574.89203727555</v>
      </c>
      <c r="F26" s="350">
        <v>104797.1996042919</v>
      </c>
      <c r="G26" s="351">
        <v>104546.27522379001</v>
      </c>
      <c r="H26" s="352">
        <v>116317.92780546745</v>
      </c>
      <c r="I26" s="288">
        <f t="shared" si="0"/>
        <v>23</v>
      </c>
      <c r="J26" s="353">
        <v>13182</v>
      </c>
      <c r="K26" s="408">
        <v>13242</v>
      </c>
      <c r="L26" s="242">
        <v>12905</v>
      </c>
      <c r="M26" s="354">
        <v>1378129</v>
      </c>
      <c r="N26" s="355">
        <v>1540282</v>
      </c>
      <c r="O26" s="356">
        <f t="shared" si="1"/>
        <v>11.259753211177761</v>
      </c>
      <c r="P26" s="274">
        <f t="shared" si="2"/>
        <v>143.76190092598088</v>
      </c>
      <c r="Q26" s="276">
        <f t="shared" si="3"/>
        <v>0.827408682685178</v>
      </c>
      <c r="R26" s="357">
        <f t="shared" si="4"/>
        <v>0.9049330064245379</v>
      </c>
      <c r="S26" s="334" t="s">
        <v>75</v>
      </c>
      <c r="T26" s="347"/>
      <c r="V26" s="349"/>
    </row>
    <row r="27" spans="1:22" s="348" customFormat="1" ht="8.25" customHeight="1">
      <c r="A27" s="333" t="s">
        <v>76</v>
      </c>
      <c r="B27" s="273">
        <v>18921.52736949593</v>
      </c>
      <c r="C27" s="244">
        <v>24089.90706721418</v>
      </c>
      <c r="D27" s="244">
        <v>33196.87982700031</v>
      </c>
      <c r="E27" s="244">
        <v>54144.28090962387</v>
      </c>
      <c r="F27" s="350">
        <v>55579.03975855379</v>
      </c>
      <c r="G27" s="351">
        <v>50099.217594874324</v>
      </c>
      <c r="H27" s="352">
        <v>61021.34734716903</v>
      </c>
      <c r="I27" s="288">
        <f t="shared" si="0"/>
        <v>12</v>
      </c>
      <c r="J27" s="353">
        <v>32464</v>
      </c>
      <c r="K27" s="408">
        <v>33681</v>
      </c>
      <c r="L27" s="242">
        <v>33685</v>
      </c>
      <c r="M27" s="354">
        <v>1626421</v>
      </c>
      <c r="N27" s="355">
        <v>2055260</v>
      </c>
      <c r="O27" s="356">
        <f t="shared" si="1"/>
        <v>21.80099865154811</v>
      </c>
      <c r="P27" s="274">
        <f t="shared" si="2"/>
        <v>222.49694306149794</v>
      </c>
      <c r="Q27" s="276">
        <f t="shared" si="3"/>
        <v>0.39649932572920904</v>
      </c>
      <c r="R27" s="357">
        <f t="shared" si="4"/>
        <v>0.4747353426318009</v>
      </c>
      <c r="S27" s="334" t="s">
        <v>76</v>
      </c>
      <c r="T27" s="347"/>
      <c r="V27" s="349"/>
    </row>
    <row r="28" spans="1:22" s="348" customFormat="1" ht="8.25" customHeight="1">
      <c r="A28" s="333" t="s">
        <v>77</v>
      </c>
      <c r="B28" s="273">
        <v>36483.33979077877</v>
      </c>
      <c r="C28" s="244">
        <v>40296.16157748636</v>
      </c>
      <c r="D28" s="244">
        <v>52222.57821334338</v>
      </c>
      <c r="E28" s="244">
        <v>65941.46159582402</v>
      </c>
      <c r="F28" s="350">
        <v>65823.5024729804</v>
      </c>
      <c r="G28" s="351">
        <v>83296.4925100475</v>
      </c>
      <c r="H28" s="352">
        <v>98546.58104196817</v>
      </c>
      <c r="I28" s="288">
        <f t="shared" si="0"/>
        <v>17</v>
      </c>
      <c r="J28" s="353">
        <v>10948</v>
      </c>
      <c r="K28" s="408">
        <v>11056</v>
      </c>
      <c r="L28" s="242">
        <v>11046</v>
      </c>
      <c r="M28" s="354">
        <v>911930</v>
      </c>
      <c r="N28" s="355">
        <v>1089531</v>
      </c>
      <c r="O28" s="356">
        <f t="shared" si="1"/>
        <v>18.30820010828326</v>
      </c>
      <c r="P28" s="274">
        <f t="shared" si="2"/>
        <v>170.1139248958671</v>
      </c>
      <c r="Q28" s="276">
        <f t="shared" si="3"/>
        <v>0.6592319142169788</v>
      </c>
      <c r="R28" s="357">
        <f t="shared" si="4"/>
        <v>0.7666750563534013</v>
      </c>
      <c r="S28" s="334" t="s">
        <v>77</v>
      </c>
      <c r="T28" s="347"/>
      <c r="V28" s="349"/>
    </row>
    <row r="29" spans="1:22" s="348" customFormat="1" ht="8.25" customHeight="1">
      <c r="A29" s="333" t="s">
        <v>78</v>
      </c>
      <c r="B29" s="273">
        <v>32210.855683269478</v>
      </c>
      <c r="C29" s="244">
        <v>30790.249847653868</v>
      </c>
      <c r="D29" s="244">
        <v>38873.06843267108</v>
      </c>
      <c r="E29" s="244">
        <v>64685.4645425067</v>
      </c>
      <c r="F29" s="350">
        <v>63670.786380710044</v>
      </c>
      <c r="G29" s="351">
        <v>46948</v>
      </c>
      <c r="H29" s="352">
        <v>38815.440180586906</v>
      </c>
      <c r="I29" s="288">
        <f t="shared" si="0"/>
        <v>3</v>
      </c>
      <c r="J29" s="302">
        <v>10789</v>
      </c>
      <c r="K29" s="408">
        <v>11075</v>
      </c>
      <c r="L29" s="242">
        <v>11071</v>
      </c>
      <c r="M29" s="354">
        <v>506517</v>
      </c>
      <c r="N29" s="355">
        <v>429881</v>
      </c>
      <c r="O29" s="356">
        <f t="shared" si="1"/>
        <v>-17.322484066228792</v>
      </c>
      <c r="P29" s="274">
        <f t="shared" si="2"/>
        <v>20.504219329845036</v>
      </c>
      <c r="Q29" s="276">
        <f t="shared" si="3"/>
        <v>0.37155970168762475</v>
      </c>
      <c r="R29" s="357">
        <f t="shared" si="4"/>
        <v>0.30197729310527893</v>
      </c>
      <c r="S29" s="334" t="s">
        <v>78</v>
      </c>
      <c r="T29" s="347"/>
      <c r="V29" s="349"/>
    </row>
    <row r="30" spans="1:22" s="348" customFormat="1" ht="8.25" customHeight="1">
      <c r="A30" s="333" t="s">
        <v>79</v>
      </c>
      <c r="B30" s="273">
        <v>10949.804992199688</v>
      </c>
      <c r="C30" s="244">
        <v>18341.92360198851</v>
      </c>
      <c r="D30" s="244">
        <v>23752.49888300249</v>
      </c>
      <c r="E30" s="244">
        <v>30523.835470626997</v>
      </c>
      <c r="F30" s="350">
        <v>43462.5403484093</v>
      </c>
      <c r="G30" s="351">
        <v>43715.07539578084</v>
      </c>
      <c r="H30" s="352">
        <v>40735.851656956715</v>
      </c>
      <c r="I30" s="288">
        <f t="shared" si="0"/>
        <v>4</v>
      </c>
      <c r="J30" s="353">
        <v>79779</v>
      </c>
      <c r="K30" s="408">
        <v>79815</v>
      </c>
      <c r="L30" s="242">
        <v>80036</v>
      </c>
      <c r="M30" s="354">
        <v>3487545</v>
      </c>
      <c r="N30" s="355">
        <v>3251332</v>
      </c>
      <c r="O30" s="356">
        <f t="shared" si="1"/>
        <v>-6.815094591170867</v>
      </c>
      <c r="P30" s="274">
        <f t="shared" si="2"/>
        <v>272.0235354508662</v>
      </c>
      <c r="Q30" s="276">
        <f t="shared" si="3"/>
        <v>0.3459734253495006</v>
      </c>
      <c r="R30" s="357">
        <f t="shared" si="4"/>
        <v>0.3169177563998961</v>
      </c>
      <c r="S30" s="334" t="s">
        <v>79</v>
      </c>
      <c r="T30" s="347"/>
      <c r="V30" s="349"/>
    </row>
    <row r="31" spans="1:22" s="348" customFormat="1" ht="8.25" customHeight="1">
      <c r="A31" s="333" t="s">
        <v>80</v>
      </c>
      <c r="B31" s="273">
        <v>19571.74151150055</v>
      </c>
      <c r="C31" s="244">
        <v>15151.096669374492</v>
      </c>
      <c r="D31" s="244">
        <v>24773.243243243243</v>
      </c>
      <c r="E31" s="244">
        <v>41016.21840789296</v>
      </c>
      <c r="F31" s="350">
        <v>38577.44767049291</v>
      </c>
      <c r="G31" s="351">
        <v>42198.64956110736</v>
      </c>
      <c r="H31" s="352">
        <v>58872.14796813825</v>
      </c>
      <c r="I31" s="288">
        <f t="shared" si="0"/>
        <v>10</v>
      </c>
      <c r="J31" s="353">
        <v>7405</v>
      </c>
      <c r="K31" s="408">
        <v>7407</v>
      </c>
      <c r="L31" s="242">
        <v>7407</v>
      </c>
      <c r="M31" s="354">
        <v>312481</v>
      </c>
      <c r="N31" s="355">
        <v>436066</v>
      </c>
      <c r="O31" s="356">
        <f t="shared" si="1"/>
        <v>39.51192415028872</v>
      </c>
      <c r="P31" s="274">
        <f t="shared" si="2"/>
        <v>200.80178574576203</v>
      </c>
      <c r="Q31" s="276">
        <f t="shared" si="3"/>
        <v>0.33397200397345295</v>
      </c>
      <c r="R31" s="357">
        <f t="shared" si="4"/>
        <v>0.4580149497210474</v>
      </c>
      <c r="S31" s="334" t="s">
        <v>80</v>
      </c>
      <c r="T31" s="347"/>
      <c r="V31" s="349"/>
    </row>
    <row r="32" spans="1:22" s="348" customFormat="1" ht="8.25" customHeight="1">
      <c r="A32" s="333" t="s">
        <v>81</v>
      </c>
      <c r="B32" s="273">
        <v>22276.263842079923</v>
      </c>
      <c r="C32" s="244">
        <v>30719.67707421457</v>
      </c>
      <c r="D32" s="244">
        <v>36492.455952496835</v>
      </c>
      <c r="E32" s="244">
        <v>48163.66643962246</v>
      </c>
      <c r="F32" s="350">
        <v>54818.270354499415</v>
      </c>
      <c r="G32" s="351">
        <v>61426.96957878315</v>
      </c>
      <c r="H32" s="352">
        <v>60021.80929095355</v>
      </c>
      <c r="I32" s="288">
        <f t="shared" si="0"/>
        <v>11</v>
      </c>
      <c r="J32" s="353">
        <v>10256</v>
      </c>
      <c r="K32" s="408">
        <v>10225</v>
      </c>
      <c r="L32" s="242">
        <v>10218</v>
      </c>
      <c r="M32" s="354">
        <v>629995</v>
      </c>
      <c r="N32" s="355">
        <v>613723</v>
      </c>
      <c r="O32" s="356">
        <f t="shared" si="1"/>
        <v>-2.287529887059487</v>
      </c>
      <c r="P32" s="274">
        <f t="shared" si="2"/>
        <v>169.44289094642608</v>
      </c>
      <c r="Q32" s="276">
        <f t="shared" si="3"/>
        <v>0.4861503470279345</v>
      </c>
      <c r="R32" s="357">
        <f t="shared" si="4"/>
        <v>0.46695911247268435</v>
      </c>
      <c r="S32" s="334" t="s">
        <v>81</v>
      </c>
      <c r="T32" s="347"/>
      <c r="V32" s="349"/>
    </row>
    <row r="33" spans="1:22" s="348" customFormat="1" ht="8.25" customHeight="1">
      <c r="A33" s="333" t="s">
        <v>82</v>
      </c>
      <c r="B33" s="273">
        <v>43409.50432014552</v>
      </c>
      <c r="C33" s="244">
        <v>86862.29022704838</v>
      </c>
      <c r="D33" s="244">
        <v>73357.96019900499</v>
      </c>
      <c r="E33" s="244">
        <v>86266.13506105158</v>
      </c>
      <c r="F33" s="350">
        <v>100616.18862421002</v>
      </c>
      <c r="G33" s="351">
        <v>103380.36963036963</v>
      </c>
      <c r="H33" s="352">
        <v>125211.91722762403</v>
      </c>
      <c r="I33" s="288">
        <f t="shared" si="0"/>
        <v>26</v>
      </c>
      <c r="J33" s="353">
        <v>4004</v>
      </c>
      <c r="K33" s="408">
        <v>4011</v>
      </c>
      <c r="L33" s="242">
        <v>4034</v>
      </c>
      <c r="M33" s="354">
        <v>413935</v>
      </c>
      <c r="N33" s="355">
        <v>502225</v>
      </c>
      <c r="O33" s="356">
        <f t="shared" si="1"/>
        <v>21.117691564957443</v>
      </c>
      <c r="P33" s="274">
        <f t="shared" si="2"/>
        <v>188.44355444417175</v>
      </c>
      <c r="Q33" s="276">
        <f t="shared" si="3"/>
        <v>0.8181813772730793</v>
      </c>
      <c r="R33" s="357">
        <f t="shared" si="4"/>
        <v>0.9741266787908528</v>
      </c>
      <c r="S33" s="334" t="s">
        <v>82</v>
      </c>
      <c r="T33" s="347"/>
      <c r="V33" s="349"/>
    </row>
    <row r="34" spans="1:22" s="348" customFormat="1" ht="8.25" customHeight="1">
      <c r="A34" s="333" t="s">
        <v>83</v>
      </c>
      <c r="B34" s="273">
        <v>502573.097568677</v>
      </c>
      <c r="C34" s="244">
        <v>467785.53693358164</v>
      </c>
      <c r="D34" s="244">
        <v>487394.640682095</v>
      </c>
      <c r="E34" s="244">
        <v>1708181.0293237583</v>
      </c>
      <c r="F34" s="350">
        <v>1273414.0544264554</v>
      </c>
      <c r="G34" s="351">
        <v>2370630.41982106</v>
      </c>
      <c r="H34" s="352">
        <v>2209394.3661971833</v>
      </c>
      <c r="I34" s="288">
        <f t="shared" si="0"/>
        <v>50</v>
      </c>
      <c r="J34" s="353">
        <v>2906</v>
      </c>
      <c r="K34" s="408">
        <v>2911</v>
      </c>
      <c r="L34" s="242">
        <v>3333</v>
      </c>
      <c r="M34" s="354">
        <v>6889052</v>
      </c>
      <c r="N34" s="355">
        <v>6431547</v>
      </c>
      <c r="O34" s="356">
        <f t="shared" si="1"/>
        <v>-6.801399841821273</v>
      </c>
      <c r="P34" s="274">
        <f t="shared" si="2"/>
        <v>339.61652083760174</v>
      </c>
      <c r="Q34" s="276">
        <f t="shared" si="3"/>
        <v>18.761837173049365</v>
      </c>
      <c r="R34" s="357">
        <f t="shared" si="4"/>
        <v>17.188699316617942</v>
      </c>
      <c r="S34" s="334" t="s">
        <v>83</v>
      </c>
      <c r="T34" s="347"/>
      <c r="V34" s="349"/>
    </row>
    <row r="35" spans="1:22" s="348" customFormat="1" ht="8.25" customHeight="1">
      <c r="A35" s="333" t="s">
        <v>84</v>
      </c>
      <c r="B35" s="273">
        <v>30044.413993229082</v>
      </c>
      <c r="C35" s="244">
        <v>30219.909350344133</v>
      </c>
      <c r="D35" s="244">
        <v>39858.647401862654</v>
      </c>
      <c r="E35" s="244">
        <v>88976.38612576766</v>
      </c>
      <c r="F35" s="350">
        <v>153310.26822445286</v>
      </c>
      <c r="G35" s="351">
        <v>56765.01433838591</v>
      </c>
      <c r="H35" s="352">
        <v>48556.22901138505</v>
      </c>
      <c r="I35" s="288">
        <f t="shared" si="0"/>
        <v>5</v>
      </c>
      <c r="J35" s="353">
        <v>12205</v>
      </c>
      <c r="K35" s="408">
        <v>12209</v>
      </c>
      <c r="L35" s="242">
        <v>12198</v>
      </c>
      <c r="M35" s="354">
        <v>692817</v>
      </c>
      <c r="N35" s="355">
        <v>592823</v>
      </c>
      <c r="O35" s="356">
        <f t="shared" si="1"/>
        <v>-14.460994016608359</v>
      </c>
      <c r="P35" s="274">
        <f t="shared" si="2"/>
        <v>61.61483137041001</v>
      </c>
      <c r="Q35" s="276">
        <f t="shared" si="3"/>
        <v>0.4492543195421405</v>
      </c>
      <c r="R35" s="357">
        <f t="shared" si="4"/>
        <v>0.3777589158345173</v>
      </c>
      <c r="S35" s="334" t="s">
        <v>84</v>
      </c>
      <c r="T35" s="347"/>
      <c r="V35" s="349"/>
    </row>
    <row r="36" spans="1:22" s="348" customFormat="1" ht="8.25" customHeight="1">
      <c r="A36" s="333" t="s">
        <v>85</v>
      </c>
      <c r="B36" s="273">
        <v>35255.83638819217</v>
      </c>
      <c r="C36" s="244">
        <v>51542.91187739464</v>
      </c>
      <c r="D36" s="244">
        <v>74301.85817216535</v>
      </c>
      <c r="E36" s="244">
        <v>84928.59680284192</v>
      </c>
      <c r="F36" s="350">
        <v>112806.9403714565</v>
      </c>
      <c r="G36" s="351">
        <v>143812.39446133064</v>
      </c>
      <c r="H36" s="352">
        <v>171078.16984636165</v>
      </c>
      <c r="I36" s="288">
        <f aca="true" t="shared" si="5" ref="I36:I53">RANK(H36,H$4:H$53,1)</f>
        <v>37</v>
      </c>
      <c r="J36" s="353">
        <v>5922</v>
      </c>
      <c r="K36" s="408">
        <v>5923</v>
      </c>
      <c r="L36" s="242">
        <v>5925</v>
      </c>
      <c r="M36" s="354">
        <v>851657</v>
      </c>
      <c r="N36" s="355">
        <v>1013296</v>
      </c>
      <c r="O36" s="356">
        <f aca="true" t="shared" si="6" ref="O36:O53">(H36-G36)*100/G36</f>
        <v>18.959266680148655</v>
      </c>
      <c r="P36" s="274">
        <f aca="true" t="shared" si="7" ref="P36:P53">(H36-B36)*100/B36</f>
        <v>385.24779830115983</v>
      </c>
      <c r="Q36" s="276">
        <f aca="true" t="shared" si="8" ref="Q36:Q53">G36/G$55</f>
        <v>1.1381718153070426</v>
      </c>
      <c r="R36" s="357">
        <f aca="true" t="shared" si="9" ref="R36:R53">H36/H$55</f>
        <v>1.3309580517251858</v>
      </c>
      <c r="S36" s="334" t="s">
        <v>85</v>
      </c>
      <c r="T36" s="347"/>
      <c r="V36" s="349"/>
    </row>
    <row r="37" spans="1:22" s="348" customFormat="1" ht="8.25" customHeight="1">
      <c r="A37" s="333" t="s">
        <v>86</v>
      </c>
      <c r="B37" s="273">
        <v>95174.27107478346</v>
      </c>
      <c r="C37" s="244">
        <v>150709.52177365174</v>
      </c>
      <c r="D37" s="244">
        <v>268786.6862817212</v>
      </c>
      <c r="E37" s="244">
        <v>262292.6576411757</v>
      </c>
      <c r="F37" s="350">
        <v>322297.12866874645</v>
      </c>
      <c r="G37" s="351">
        <v>600701.661679506</v>
      </c>
      <c r="H37" s="352">
        <v>299621.5986862684</v>
      </c>
      <c r="I37" s="288">
        <f t="shared" si="5"/>
        <v>43</v>
      </c>
      <c r="J37" s="353">
        <v>15707</v>
      </c>
      <c r="K37" s="408">
        <v>15985</v>
      </c>
      <c r="L37" s="242">
        <v>16296</v>
      </c>
      <c r="M37" s="354">
        <v>9435221</v>
      </c>
      <c r="N37" s="355">
        <v>4789451.255</v>
      </c>
      <c r="O37" s="356">
        <f t="shared" si="6"/>
        <v>-50.121396726529056</v>
      </c>
      <c r="P37" s="274">
        <f t="shared" si="7"/>
        <v>214.81365215903762</v>
      </c>
      <c r="Q37" s="276">
        <f t="shared" si="8"/>
        <v>4.754122224948832</v>
      </c>
      <c r="R37" s="357">
        <f t="shared" si="9"/>
        <v>2.3310033045150806</v>
      </c>
      <c r="S37" s="334" t="s">
        <v>86</v>
      </c>
      <c r="T37" s="347"/>
      <c r="V37" s="349"/>
    </row>
    <row r="38" spans="1:22" s="348" customFormat="1" ht="8.25" customHeight="1">
      <c r="A38" s="333" t="s">
        <v>87</v>
      </c>
      <c r="B38" s="273">
        <v>52841.60031650264</v>
      </c>
      <c r="C38" s="244">
        <v>71472.29808817792</v>
      </c>
      <c r="D38" s="244">
        <v>91324.29400575525</v>
      </c>
      <c r="E38" s="244">
        <v>93784.0039166815</v>
      </c>
      <c r="F38" s="350">
        <v>116115.50097882186</v>
      </c>
      <c r="G38" s="351">
        <v>117624.32661056943</v>
      </c>
      <c r="H38" s="352">
        <v>140141.56451972364</v>
      </c>
      <c r="I38" s="288">
        <f t="shared" si="5"/>
        <v>33</v>
      </c>
      <c r="J38" s="353">
        <v>22461</v>
      </c>
      <c r="K38" s="408">
        <v>22435</v>
      </c>
      <c r="L38" s="242">
        <v>22508</v>
      </c>
      <c r="M38" s="354">
        <v>2641960</v>
      </c>
      <c r="N38" s="355">
        <v>3144076</v>
      </c>
      <c r="O38" s="356">
        <f t="shared" si="6"/>
        <v>19.143351174034155</v>
      </c>
      <c r="P38" s="274">
        <f t="shared" si="7"/>
        <v>165.21067431781938</v>
      </c>
      <c r="Q38" s="276">
        <f t="shared" si="8"/>
        <v>0.9309120666829455</v>
      </c>
      <c r="R38" s="357">
        <f t="shared" si="9"/>
        <v>1.090276707112305</v>
      </c>
      <c r="S38" s="334" t="s">
        <v>87</v>
      </c>
      <c r="T38" s="347"/>
      <c r="V38" s="349"/>
    </row>
    <row r="39" spans="1:22" s="348" customFormat="1" ht="8.25" customHeight="1">
      <c r="A39" s="333" t="s">
        <v>88</v>
      </c>
      <c r="B39" s="273">
        <v>30267.156862745098</v>
      </c>
      <c r="C39" s="244">
        <v>39778.846153846156</v>
      </c>
      <c r="D39" s="244">
        <v>44698.20815859703</v>
      </c>
      <c r="E39" s="244">
        <v>79221.45948365916</v>
      </c>
      <c r="F39" s="350">
        <v>78695.8762886598</v>
      </c>
      <c r="G39" s="351">
        <v>71893.86810067967</v>
      </c>
      <c r="H39" s="352">
        <v>150638.6378911209</v>
      </c>
      <c r="I39" s="288">
        <f t="shared" si="5"/>
        <v>34</v>
      </c>
      <c r="J39" s="353">
        <v>13389</v>
      </c>
      <c r="K39" s="408">
        <v>13391</v>
      </c>
      <c r="L39" s="242">
        <v>13496</v>
      </c>
      <c r="M39" s="354">
        <v>962587</v>
      </c>
      <c r="N39" s="355">
        <v>2017202</v>
      </c>
      <c r="O39" s="356">
        <f t="shared" si="6"/>
        <v>109.52918777463412</v>
      </c>
      <c r="P39" s="274">
        <f t="shared" si="7"/>
        <v>397.6966900929413</v>
      </c>
      <c r="Q39" s="276">
        <f t="shared" si="8"/>
        <v>0.568988331444534</v>
      </c>
      <c r="R39" s="357">
        <f t="shared" si="9"/>
        <v>1.1719420904616717</v>
      </c>
      <c r="S39" s="334" t="s">
        <v>88</v>
      </c>
      <c r="T39" s="347"/>
      <c r="V39" s="349"/>
    </row>
    <row r="40" spans="1:22" s="348" customFormat="1" ht="8.25" customHeight="1">
      <c r="A40" s="333" t="s">
        <v>89</v>
      </c>
      <c r="B40" s="273">
        <v>29502.210759027268</v>
      </c>
      <c r="C40" s="244">
        <v>39526.59336730133</v>
      </c>
      <c r="D40" s="244">
        <v>53084.57040035987</v>
      </c>
      <c r="E40" s="244">
        <v>60542.71844660194</v>
      </c>
      <c r="F40" s="350">
        <v>81772.95081967213</v>
      </c>
      <c r="G40" s="351">
        <v>98766.10029009532</v>
      </c>
      <c r="H40" s="352">
        <v>124272.10940737672</v>
      </c>
      <c r="I40" s="288">
        <f t="shared" si="5"/>
        <v>25</v>
      </c>
      <c r="J40" s="353">
        <v>12065</v>
      </c>
      <c r="K40" s="408">
        <v>12065</v>
      </c>
      <c r="L40" s="510">
        <v>8163</v>
      </c>
      <c r="M40" s="354">
        <v>1191613</v>
      </c>
      <c r="N40" s="355">
        <v>1499343</v>
      </c>
      <c r="O40" s="356">
        <f t="shared" si="6"/>
        <v>25.824659516134858</v>
      </c>
      <c r="P40" s="274">
        <f t="shared" si="7"/>
        <v>321.2298204443922</v>
      </c>
      <c r="Q40" s="276">
        <f t="shared" si="8"/>
        <v>0.7816627494384819</v>
      </c>
      <c r="R40" s="357">
        <f t="shared" si="9"/>
        <v>0.9668151393550746</v>
      </c>
      <c r="S40" s="334" t="s">
        <v>89</v>
      </c>
      <c r="T40" s="347"/>
      <c r="V40" s="349"/>
    </row>
    <row r="41" spans="1:22" s="348" customFormat="1" ht="8.25" customHeight="1">
      <c r="A41" s="333" t="s">
        <v>90</v>
      </c>
      <c r="B41" s="273">
        <v>43530.04545454545</v>
      </c>
      <c r="C41" s="244">
        <v>57571.8509227737</v>
      </c>
      <c r="D41" s="244">
        <v>74021.84087363494</v>
      </c>
      <c r="E41" s="244">
        <v>87933.7317549707</v>
      </c>
      <c r="F41" s="350">
        <v>112138.0290149695</v>
      </c>
      <c r="G41" s="351">
        <v>111874.31555114017</v>
      </c>
      <c r="H41" s="352">
        <v>128384.85556352198</v>
      </c>
      <c r="I41" s="288">
        <f t="shared" si="5"/>
        <v>29</v>
      </c>
      <c r="J41" s="353">
        <v>43283</v>
      </c>
      <c r="K41" s="408">
        <v>43237</v>
      </c>
      <c r="L41" s="242">
        <v>43621</v>
      </c>
      <c r="M41" s="354">
        <v>4842256</v>
      </c>
      <c r="N41" s="355">
        <v>5550976</v>
      </c>
      <c r="O41" s="356">
        <f t="shared" si="6"/>
        <v>14.758114881904671</v>
      </c>
      <c r="P41" s="274">
        <f t="shared" si="7"/>
        <v>194.93388812925284</v>
      </c>
      <c r="Q41" s="276">
        <f t="shared" si="8"/>
        <v>0.8854048588371995</v>
      </c>
      <c r="R41" s="357">
        <f t="shared" si="9"/>
        <v>0.9988115806084455</v>
      </c>
      <c r="S41" s="334" t="s">
        <v>90</v>
      </c>
      <c r="T41" s="347"/>
      <c r="V41" s="349"/>
    </row>
    <row r="42" spans="1:22" s="348" customFormat="1" ht="8.25" customHeight="1">
      <c r="A42" s="333" t="s">
        <v>91</v>
      </c>
      <c r="B42" s="273">
        <v>67870.3893442623</v>
      </c>
      <c r="C42" s="244">
        <v>189274.5614035088</v>
      </c>
      <c r="D42" s="244">
        <v>255232.80423280422</v>
      </c>
      <c r="E42" s="244">
        <v>211919.58939264328</v>
      </c>
      <c r="F42" s="350">
        <v>334735.8490566038</v>
      </c>
      <c r="G42" s="351">
        <v>365624.3194192377</v>
      </c>
      <c r="H42" s="352">
        <v>551553.4420289855</v>
      </c>
      <c r="I42" s="288">
        <f t="shared" si="5"/>
        <v>46</v>
      </c>
      <c r="J42" s="353">
        <v>1102</v>
      </c>
      <c r="K42" s="408">
        <v>1104</v>
      </c>
      <c r="L42" s="242">
        <v>1108</v>
      </c>
      <c r="M42" s="354">
        <v>402918</v>
      </c>
      <c r="N42" s="355">
        <v>608915</v>
      </c>
      <c r="O42" s="356">
        <f t="shared" si="6"/>
        <v>50.85250426040585</v>
      </c>
      <c r="P42" s="274">
        <f t="shared" si="7"/>
        <v>712.6569588857284</v>
      </c>
      <c r="Q42" s="276">
        <f t="shared" si="8"/>
        <v>2.8936538948017554</v>
      </c>
      <c r="R42" s="357">
        <f t="shared" si="9"/>
        <v>4.290988705832422</v>
      </c>
      <c r="S42" s="334" t="s">
        <v>91</v>
      </c>
      <c r="T42" s="347"/>
      <c r="V42" s="349"/>
    </row>
    <row r="43" spans="1:22" s="348" customFormat="1" ht="8.25" customHeight="1">
      <c r="A43" s="333" t="s">
        <v>92</v>
      </c>
      <c r="B43" s="273">
        <v>9895.260052555903</v>
      </c>
      <c r="C43" s="244">
        <v>13854.018115243784</v>
      </c>
      <c r="D43" s="244">
        <v>14553.967187949727</v>
      </c>
      <c r="E43" s="244">
        <v>18847.695294709843</v>
      </c>
      <c r="F43" s="350">
        <v>27017.424442154206</v>
      </c>
      <c r="G43" s="351">
        <v>36889.51950363138</v>
      </c>
      <c r="H43" s="352">
        <v>31684.870618197543</v>
      </c>
      <c r="I43" s="288">
        <f t="shared" si="5"/>
        <v>1</v>
      </c>
      <c r="J43" s="353">
        <v>41582</v>
      </c>
      <c r="K43" s="408">
        <v>41621</v>
      </c>
      <c r="L43" s="242">
        <v>41628</v>
      </c>
      <c r="M43" s="354">
        <v>1533940</v>
      </c>
      <c r="N43" s="355">
        <v>1318756</v>
      </c>
      <c r="O43" s="356">
        <f t="shared" si="6"/>
        <v>-14.108746753726342</v>
      </c>
      <c r="P43" s="274">
        <f t="shared" si="7"/>
        <v>220.20250554217094</v>
      </c>
      <c r="Q43" s="276">
        <f t="shared" si="8"/>
        <v>0.2919540526150015</v>
      </c>
      <c r="R43" s="357">
        <f t="shared" si="9"/>
        <v>0.24650271688686556</v>
      </c>
      <c r="S43" s="334" t="s">
        <v>92</v>
      </c>
      <c r="T43" s="347"/>
      <c r="V43" s="349"/>
    </row>
    <row r="44" spans="1:22" s="348" customFormat="1" ht="8.25" customHeight="1">
      <c r="A44" s="333" t="s">
        <v>93</v>
      </c>
      <c r="B44" s="273">
        <v>20156.155015197568</v>
      </c>
      <c r="C44" s="244">
        <v>23244.385898883455</v>
      </c>
      <c r="D44" s="244">
        <v>31533.02845528455</v>
      </c>
      <c r="E44" s="244">
        <v>44157.66683647478</v>
      </c>
      <c r="F44" s="350">
        <v>52722.438229022955</v>
      </c>
      <c r="G44" s="351">
        <v>53079.24856929584</v>
      </c>
      <c r="H44" s="352">
        <v>53941.927562922036</v>
      </c>
      <c r="I44" s="288">
        <f t="shared" si="5"/>
        <v>7</v>
      </c>
      <c r="J44" s="353">
        <v>8038</v>
      </c>
      <c r="K44" s="408">
        <v>8145</v>
      </c>
      <c r="L44" s="242">
        <v>8488</v>
      </c>
      <c r="M44" s="354">
        <v>426651</v>
      </c>
      <c r="N44" s="355">
        <v>439357</v>
      </c>
      <c r="O44" s="356">
        <f t="shared" si="6"/>
        <v>1.62526602557297</v>
      </c>
      <c r="P44" s="274">
        <f t="shared" si="7"/>
        <v>167.6201265680398</v>
      </c>
      <c r="Q44" s="276">
        <f t="shared" si="8"/>
        <v>0.4200841306170837</v>
      </c>
      <c r="R44" s="357">
        <f t="shared" si="9"/>
        <v>0.41965870268499766</v>
      </c>
      <c r="S44" s="334" t="s">
        <v>93</v>
      </c>
      <c r="T44" s="347"/>
      <c r="V44" s="349"/>
    </row>
    <row r="45" spans="1:22" s="348" customFormat="1" ht="8.25" customHeight="1">
      <c r="A45" s="333" t="s">
        <v>94</v>
      </c>
      <c r="B45" s="273">
        <v>40324.32190493241</v>
      </c>
      <c r="C45" s="244">
        <v>57056.1192793539</v>
      </c>
      <c r="D45" s="244">
        <v>69546.98297356986</v>
      </c>
      <c r="E45" s="244">
        <v>82625.46894539392</v>
      </c>
      <c r="F45" s="350">
        <v>92351.23417942801</v>
      </c>
      <c r="G45" s="351">
        <v>106014.61554755349</v>
      </c>
      <c r="H45" s="352">
        <v>104926.64174366933</v>
      </c>
      <c r="I45" s="288">
        <f t="shared" si="5"/>
        <v>19</v>
      </c>
      <c r="J45" s="353">
        <v>14163</v>
      </c>
      <c r="K45" s="408">
        <v>14177</v>
      </c>
      <c r="L45" s="242">
        <v>14232</v>
      </c>
      <c r="M45" s="354">
        <v>1501485</v>
      </c>
      <c r="N45" s="355">
        <v>1487545</v>
      </c>
      <c r="O45" s="356">
        <f t="shared" si="6"/>
        <v>-1.0262488792369797</v>
      </c>
      <c r="P45" s="274">
        <f t="shared" si="7"/>
        <v>160.20683494949202</v>
      </c>
      <c r="Q45" s="276">
        <f t="shared" si="8"/>
        <v>0.8390295417776519</v>
      </c>
      <c r="R45" s="357">
        <f t="shared" si="9"/>
        <v>0.8163108057248761</v>
      </c>
      <c r="S45" s="334" t="s">
        <v>94</v>
      </c>
      <c r="T45" s="347"/>
      <c r="V45" s="349"/>
    </row>
    <row r="46" spans="1:22" s="348" customFormat="1" ht="8.25" customHeight="1">
      <c r="A46" s="333" t="s">
        <v>95</v>
      </c>
      <c r="B46" s="273">
        <v>23258.467696786476</v>
      </c>
      <c r="C46" s="244">
        <v>40436.14577350807</v>
      </c>
      <c r="D46" s="244">
        <v>43931.433886772254</v>
      </c>
      <c r="E46" s="244">
        <v>66195.44927097522</v>
      </c>
      <c r="F46" s="350">
        <v>78349.79403195016</v>
      </c>
      <c r="G46" s="351">
        <v>108819.92693123753</v>
      </c>
      <c r="H46" s="352">
        <v>105397.47282472574</v>
      </c>
      <c r="I46" s="288">
        <f t="shared" si="5"/>
        <v>20</v>
      </c>
      <c r="J46" s="353">
        <v>79651</v>
      </c>
      <c r="K46" s="408">
        <v>79852</v>
      </c>
      <c r="L46" s="242">
        <v>80134</v>
      </c>
      <c r="M46" s="354">
        <v>8667616</v>
      </c>
      <c r="N46" s="355">
        <v>8416199</v>
      </c>
      <c r="O46" s="356">
        <f t="shared" si="6"/>
        <v>-3.145061941343154</v>
      </c>
      <c r="P46" s="274">
        <f t="shared" si="7"/>
        <v>353.15742291693647</v>
      </c>
      <c r="Q46" s="276">
        <f t="shared" si="8"/>
        <v>0.8612315665894126</v>
      </c>
      <c r="R46" s="357">
        <f t="shared" si="9"/>
        <v>0.8199737886694405</v>
      </c>
      <c r="S46" s="334" t="s">
        <v>95</v>
      </c>
      <c r="T46" s="347"/>
      <c r="V46" s="349"/>
    </row>
    <row r="47" spans="1:22" s="348" customFormat="1" ht="8.25" customHeight="1">
      <c r="A47" s="333" t="s">
        <v>96</v>
      </c>
      <c r="B47" s="273">
        <v>54384.670487106014</v>
      </c>
      <c r="C47" s="244">
        <v>48620.12426648257</v>
      </c>
      <c r="D47" s="244">
        <v>69000</v>
      </c>
      <c r="E47" s="244">
        <v>134036.84661525278</v>
      </c>
      <c r="F47" s="350">
        <v>278779.14110429445</v>
      </c>
      <c r="G47" s="351">
        <v>135117.41649625087</v>
      </c>
      <c r="H47" s="352">
        <v>159502.22298221613</v>
      </c>
      <c r="I47" s="288">
        <f t="shared" si="5"/>
        <v>36</v>
      </c>
      <c r="J47" s="353">
        <v>5868</v>
      </c>
      <c r="K47" s="408">
        <v>5848</v>
      </c>
      <c r="L47" s="242">
        <v>5831</v>
      </c>
      <c r="M47" s="354">
        <v>792869</v>
      </c>
      <c r="N47" s="355">
        <v>932769</v>
      </c>
      <c r="O47" s="356">
        <f t="shared" si="6"/>
        <v>18.047123100997034</v>
      </c>
      <c r="P47" s="274">
        <f t="shared" si="7"/>
        <v>193.28526136796634</v>
      </c>
      <c r="Q47" s="276">
        <f t="shared" si="8"/>
        <v>1.069357309494537</v>
      </c>
      <c r="R47" s="357">
        <f t="shared" si="9"/>
        <v>1.2408992224834778</v>
      </c>
      <c r="S47" s="334" t="s">
        <v>96</v>
      </c>
      <c r="T47" s="347"/>
      <c r="V47" s="349"/>
    </row>
    <row r="48" spans="1:22" s="348" customFormat="1" ht="8.25" customHeight="1">
      <c r="A48" s="333" t="s">
        <v>97</v>
      </c>
      <c r="B48" s="273">
        <v>16782.79361834179</v>
      </c>
      <c r="C48" s="244">
        <v>29427.604436427286</v>
      </c>
      <c r="D48" s="244">
        <v>35112.4642462316</v>
      </c>
      <c r="E48" s="244">
        <v>43901.92453873264</v>
      </c>
      <c r="F48" s="350">
        <v>48184.74426041468</v>
      </c>
      <c r="G48" s="351">
        <v>55063.05714878032</v>
      </c>
      <c r="H48" s="352">
        <v>54798.6957655856</v>
      </c>
      <c r="I48" s="288">
        <f t="shared" si="5"/>
        <v>8</v>
      </c>
      <c r="J48" s="353">
        <v>57884</v>
      </c>
      <c r="K48" s="408">
        <v>57505</v>
      </c>
      <c r="L48" s="242">
        <v>57766</v>
      </c>
      <c r="M48" s="354">
        <v>3187270</v>
      </c>
      <c r="N48" s="355">
        <v>3151199</v>
      </c>
      <c r="O48" s="356">
        <f t="shared" si="6"/>
        <v>-0.4801066211787167</v>
      </c>
      <c r="P48" s="274">
        <f t="shared" si="7"/>
        <v>226.51712826699193</v>
      </c>
      <c r="Q48" s="276">
        <f t="shared" si="8"/>
        <v>0.4357845507414469</v>
      </c>
      <c r="R48" s="357">
        <f t="shared" si="9"/>
        <v>0.4263242085109091</v>
      </c>
      <c r="S48" s="334" t="s">
        <v>97</v>
      </c>
      <c r="T48" s="347"/>
      <c r="V48" s="349"/>
    </row>
    <row r="49" spans="1:22" s="348" customFormat="1" ht="8.25" customHeight="1">
      <c r="A49" s="333" t="s">
        <v>98</v>
      </c>
      <c r="B49" s="273">
        <v>40346.96806602081</v>
      </c>
      <c r="C49" s="244">
        <v>44745.028409090904</v>
      </c>
      <c r="D49" s="244">
        <v>59022.551092318536</v>
      </c>
      <c r="E49" s="244">
        <v>80056.65024630542</v>
      </c>
      <c r="F49" s="350">
        <v>92076.62565905097</v>
      </c>
      <c r="G49" s="351">
        <v>89491.5611814346</v>
      </c>
      <c r="H49" s="352">
        <v>97962.36370031656</v>
      </c>
      <c r="I49" s="288">
        <f t="shared" si="5"/>
        <v>16</v>
      </c>
      <c r="J49" s="353">
        <v>2844</v>
      </c>
      <c r="K49" s="408">
        <v>2843</v>
      </c>
      <c r="L49" s="242">
        <v>2843</v>
      </c>
      <c r="M49" s="354">
        <v>254514</v>
      </c>
      <c r="N49" s="355">
        <v>278507</v>
      </c>
      <c r="O49" s="356">
        <f t="shared" si="6"/>
        <v>9.465476305311414</v>
      </c>
      <c r="P49" s="274">
        <f t="shared" si="7"/>
        <v>142.79981469739724</v>
      </c>
      <c r="Q49" s="276">
        <f t="shared" si="8"/>
        <v>0.708261433418541</v>
      </c>
      <c r="R49" s="357">
        <f t="shared" si="9"/>
        <v>0.7621299482573363</v>
      </c>
      <c r="S49" s="334" t="s">
        <v>98</v>
      </c>
      <c r="T49" s="347"/>
      <c r="V49" s="349"/>
    </row>
    <row r="50" spans="1:22" s="348" customFormat="1" ht="8.25" customHeight="1">
      <c r="A50" s="333" t="s">
        <v>99</v>
      </c>
      <c r="B50" s="273">
        <v>40411.605937921726</v>
      </c>
      <c r="C50" s="244">
        <v>52126.406028175166</v>
      </c>
      <c r="D50" s="244">
        <v>74802.21870047544</v>
      </c>
      <c r="E50" s="244">
        <v>61058.948261238336</v>
      </c>
      <c r="F50" s="350">
        <v>113206.87335314235</v>
      </c>
      <c r="G50" s="351">
        <v>107373.34604171339</v>
      </c>
      <c r="H50" s="352">
        <v>123254.68565317724</v>
      </c>
      <c r="I50" s="288">
        <f t="shared" si="5"/>
        <v>24</v>
      </c>
      <c r="J50" s="353">
        <v>17836</v>
      </c>
      <c r="K50" s="408">
        <v>17767</v>
      </c>
      <c r="L50" s="242">
        <v>17837</v>
      </c>
      <c r="M50" s="354">
        <v>1915111</v>
      </c>
      <c r="N50" s="355">
        <v>2189866</v>
      </c>
      <c r="O50" s="356">
        <f t="shared" si="6"/>
        <v>14.790765303424665</v>
      </c>
      <c r="P50" s="274">
        <f t="shared" si="7"/>
        <v>204.9982369978438</v>
      </c>
      <c r="Q50" s="276">
        <f t="shared" si="8"/>
        <v>0.8497829177911974</v>
      </c>
      <c r="R50" s="357">
        <f t="shared" si="9"/>
        <v>0.9588997616135171</v>
      </c>
      <c r="S50" s="334" t="s">
        <v>99</v>
      </c>
      <c r="T50" s="347"/>
      <c r="V50" s="349"/>
    </row>
    <row r="51" spans="1:22" s="348" customFormat="1" ht="8.25" customHeight="1">
      <c r="A51" s="333" t="s">
        <v>100</v>
      </c>
      <c r="B51" s="273">
        <v>38325.425353462735</v>
      </c>
      <c r="C51" s="244">
        <v>49612.603222961596</v>
      </c>
      <c r="D51" s="244">
        <v>69026.5422665487</v>
      </c>
      <c r="E51" s="244">
        <v>91861.74178244662</v>
      </c>
      <c r="F51" s="350">
        <v>121643.66066142265</v>
      </c>
      <c r="G51" s="351">
        <v>148767.76326945904</v>
      </c>
      <c r="H51" s="352">
        <v>131780.3615378087</v>
      </c>
      <c r="I51" s="288">
        <f t="shared" si="5"/>
        <v>31</v>
      </c>
      <c r="J51" s="353">
        <v>11794</v>
      </c>
      <c r="K51" s="408">
        <v>11783</v>
      </c>
      <c r="L51" s="242">
        <v>11838</v>
      </c>
      <c r="M51" s="354">
        <v>1754567</v>
      </c>
      <c r="N51" s="355">
        <v>1552768</v>
      </c>
      <c r="O51" s="356">
        <f t="shared" si="6"/>
        <v>-11.418738413698888</v>
      </c>
      <c r="P51" s="274">
        <f t="shared" si="7"/>
        <v>243.84578989650336</v>
      </c>
      <c r="Q51" s="276">
        <f t="shared" si="8"/>
        <v>1.1773900004501872</v>
      </c>
      <c r="R51" s="357">
        <f t="shared" si="9"/>
        <v>1.0252280194809005</v>
      </c>
      <c r="S51" s="334" t="s">
        <v>100</v>
      </c>
      <c r="T51" s="347"/>
      <c r="V51" s="349"/>
    </row>
    <row r="52" spans="1:22" s="348" customFormat="1" ht="8.25" customHeight="1">
      <c r="A52" s="333" t="s">
        <v>101</v>
      </c>
      <c r="B52" s="273">
        <v>16651.167240719482</v>
      </c>
      <c r="C52" s="244">
        <v>22389.659760501807</v>
      </c>
      <c r="D52" s="244">
        <v>24562.410195539454</v>
      </c>
      <c r="E52" s="244">
        <v>32593.888774519895</v>
      </c>
      <c r="F52" s="350">
        <v>30524.58583010222</v>
      </c>
      <c r="G52" s="351">
        <v>42803.64746997151</v>
      </c>
      <c r="H52" s="352">
        <v>31773.811963809912</v>
      </c>
      <c r="I52" s="288">
        <f t="shared" si="5"/>
        <v>2</v>
      </c>
      <c r="J52" s="353">
        <v>34051</v>
      </c>
      <c r="K52" s="408">
        <v>34153</v>
      </c>
      <c r="L52" s="242">
        <v>34304</v>
      </c>
      <c r="M52" s="354">
        <v>1457507</v>
      </c>
      <c r="N52" s="355">
        <v>1085171</v>
      </c>
      <c r="O52" s="356">
        <f t="shared" si="6"/>
        <v>-25.768447686378767</v>
      </c>
      <c r="P52" s="274">
        <f t="shared" si="7"/>
        <v>90.82032811555015</v>
      </c>
      <c r="Q52" s="276">
        <f t="shared" si="8"/>
        <v>0.33876012790927984</v>
      </c>
      <c r="R52" s="357">
        <f t="shared" si="9"/>
        <v>0.2471946649020937</v>
      </c>
      <c r="S52" s="334" t="s">
        <v>101</v>
      </c>
      <c r="T52" s="347"/>
      <c r="V52" s="349"/>
    </row>
    <row r="53" spans="1:22" s="348" customFormat="1" ht="8.25" customHeight="1" thickBot="1">
      <c r="A53" s="335" t="s">
        <v>102</v>
      </c>
      <c r="B53" s="280">
        <v>38610.23859861069</v>
      </c>
      <c r="C53" s="279">
        <v>39619.10501732711</v>
      </c>
      <c r="D53" s="279">
        <v>38350.22026431718</v>
      </c>
      <c r="E53" s="279">
        <v>48537.09634374166</v>
      </c>
      <c r="F53" s="358">
        <v>57424.94887525562</v>
      </c>
      <c r="G53" s="359">
        <v>58822.393300918426</v>
      </c>
      <c r="H53" s="360">
        <v>51714.3431096826</v>
      </c>
      <c r="I53" s="288">
        <f t="shared" si="5"/>
        <v>6</v>
      </c>
      <c r="J53" s="361">
        <v>7404</v>
      </c>
      <c r="K53" s="409">
        <v>7467</v>
      </c>
      <c r="L53" s="245">
        <v>7857</v>
      </c>
      <c r="M53" s="362">
        <v>435521</v>
      </c>
      <c r="N53" s="363">
        <v>386151</v>
      </c>
      <c r="O53" s="364">
        <f t="shared" si="6"/>
        <v>-12.08391871250985</v>
      </c>
      <c r="P53" s="281">
        <f t="shared" si="7"/>
        <v>33.93945488734545</v>
      </c>
      <c r="Q53" s="282">
        <f t="shared" si="8"/>
        <v>0.4655369964096743</v>
      </c>
      <c r="R53" s="365">
        <f t="shared" si="9"/>
        <v>0.40232848769263796</v>
      </c>
      <c r="S53" s="336" t="s">
        <v>102</v>
      </c>
      <c r="T53" s="347"/>
      <c r="V53" s="349"/>
    </row>
    <row r="54" spans="1:22" s="380" customFormat="1" ht="8.25" customHeight="1" thickBot="1">
      <c r="A54" s="366" t="s">
        <v>52</v>
      </c>
      <c r="B54" s="367" t="s">
        <v>140</v>
      </c>
      <c r="C54" s="368" t="s">
        <v>140</v>
      </c>
      <c r="D54" s="368" t="s">
        <v>140</v>
      </c>
      <c r="E54" s="368"/>
      <c r="F54" s="369"/>
      <c r="G54" s="370"/>
      <c r="H54" s="371"/>
      <c r="I54" s="372"/>
      <c r="J54" s="373">
        <f>SUM(J4:J53)</f>
        <v>812871</v>
      </c>
      <c r="K54" s="404">
        <f>SUM(K4:K53)</f>
        <v>814770</v>
      </c>
      <c r="L54" s="246">
        <f>SUM(L4:L53)</f>
        <v>815504</v>
      </c>
      <c r="M54" s="374">
        <v>102709383</v>
      </c>
      <c r="N54" s="375">
        <v>104728590.255</v>
      </c>
      <c r="O54" s="376">
        <f>100*(N54/M54-1)</f>
        <v>1.965942347253713</v>
      </c>
      <c r="P54" s="377"/>
      <c r="Q54" s="378"/>
      <c r="R54" s="379"/>
      <c r="S54" s="337"/>
      <c r="V54" s="349"/>
    </row>
    <row r="55" spans="1:22" s="380" customFormat="1" ht="8.25" customHeight="1" thickBot="1">
      <c r="A55" s="381" t="s">
        <v>149</v>
      </c>
      <c r="B55" s="382">
        <v>39649.34600801742</v>
      </c>
      <c r="C55" s="310">
        <v>54908</v>
      </c>
      <c r="D55" s="310">
        <v>70615.75234689206</v>
      </c>
      <c r="E55" s="310">
        <v>95492.22677634431</v>
      </c>
      <c r="F55" s="310">
        <v>111853.5907547363</v>
      </c>
      <c r="G55" s="312">
        <v>126353.8531944183</v>
      </c>
      <c r="H55" s="383">
        <v>128537.61215435031</v>
      </c>
      <c r="I55" s="313"/>
      <c r="J55" s="384">
        <f>J54/50</f>
        <v>16257.42</v>
      </c>
      <c r="K55" s="405">
        <f>K54/50</f>
        <v>16295.4</v>
      </c>
      <c r="L55" s="248">
        <f>AVERAGE(L4:L53)</f>
        <v>16310.08</v>
      </c>
      <c r="M55" s="385">
        <v>2054187.66</v>
      </c>
      <c r="N55" s="386">
        <f>N54/50</f>
        <v>2094571.8051</v>
      </c>
      <c r="O55" s="387">
        <f>(H55-G55)*100/G55</f>
        <v>1.728288378014002</v>
      </c>
      <c r="P55" s="388">
        <f>(H55-B55)*100/B55</f>
        <v>224.1859578928716</v>
      </c>
      <c r="Q55" s="389">
        <f>G55/G$55</f>
        <v>1</v>
      </c>
      <c r="R55" s="390">
        <f>H55/H$55</f>
        <v>1</v>
      </c>
      <c r="S55" s="314"/>
      <c r="V55" s="349"/>
    </row>
    <row r="56" ht="8.25" customHeight="1">
      <c r="A56" s="290" t="s">
        <v>267</v>
      </c>
    </row>
    <row r="59" spans="1:18" s="678" customFormat="1" ht="8.25" customHeight="1">
      <c r="A59" s="675" t="s">
        <v>386</v>
      </c>
      <c r="B59" s="676"/>
      <c r="C59" s="676"/>
      <c r="D59" s="676"/>
      <c r="E59" s="676"/>
      <c r="F59" s="676"/>
      <c r="G59" s="676"/>
      <c r="H59" s="677"/>
      <c r="I59" s="677"/>
      <c r="N59" s="677"/>
      <c r="O59" s="679"/>
      <c r="P59" s="680"/>
      <c r="Q59" s="681"/>
      <c r="R59" s="682"/>
    </row>
  </sheetData>
  <sheetProtection/>
  <printOptions/>
  <pageMargins left="0.75" right="0.75" top="1" bottom="1" header="0.5" footer="0.5"/>
  <pageSetup horizontalDpi="300" verticalDpi="300" orientation="landscape" r:id="rId3"/>
  <ignoredErrors>
    <ignoredError sqref="P3" twoDigitTextYear="1"/>
    <ignoredError sqref="J54:K54" formulaRange="1"/>
  </ignoredError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U57" sqref="A1:U57"/>
    </sheetView>
  </sheetViews>
  <sheetFormatPr defaultColWidth="9.140625" defaultRowHeight="8.25" customHeight="1"/>
  <cols>
    <col min="1" max="1" width="4.421875" style="289" customWidth="1"/>
    <col min="2" max="2" width="6.28125" style="289" customWidth="1"/>
    <col min="3" max="3" width="6.8515625" style="289" customWidth="1"/>
    <col min="4" max="4" width="6.28125" style="289" customWidth="1"/>
    <col min="5" max="6" width="6.140625" style="289" customWidth="1"/>
    <col min="7" max="7" width="7.57421875" style="299" customWidth="1"/>
    <col min="8" max="8" width="6.7109375" style="289" customWidth="1"/>
    <col min="9" max="9" width="6.8515625" style="289" customWidth="1"/>
    <col min="10" max="10" width="7.421875" style="289" customWidth="1"/>
    <col min="11" max="11" width="7.140625" style="289" customWidth="1"/>
    <col min="12" max="12" width="7.28125" style="289" customWidth="1"/>
    <col min="13" max="13" width="8.8515625" style="259" customWidth="1"/>
    <col min="14" max="14" width="5.00390625" style="289" customWidth="1"/>
    <col min="15" max="15" width="5.7109375" style="289" customWidth="1"/>
    <col min="16" max="16" width="5.421875" style="289" customWidth="1"/>
    <col min="17" max="17" width="4.8515625" style="289" customWidth="1"/>
    <col min="18" max="18" width="5.421875" style="289" customWidth="1"/>
    <col min="19" max="19" width="5.28125" style="316" customWidth="1"/>
    <col min="20" max="20" width="5.140625" style="289" bestFit="1" customWidth="1"/>
    <col min="21" max="21" width="4.7109375" style="289" customWidth="1"/>
    <col min="22" max="16384" width="9.140625" style="289" customWidth="1"/>
  </cols>
  <sheetData>
    <row r="1" spans="1:21" s="749" customFormat="1" ht="12" customHeight="1">
      <c r="A1" s="1481" t="s">
        <v>237</v>
      </c>
      <c r="B1" s="1482"/>
      <c r="C1" s="1482"/>
      <c r="D1" s="1482"/>
      <c r="E1" s="1482"/>
      <c r="F1" s="1482"/>
      <c r="G1" s="1482"/>
      <c r="H1" s="1482"/>
      <c r="I1" s="1482"/>
      <c r="J1" s="1482"/>
      <c r="K1" s="1482"/>
      <c r="L1" s="1482"/>
      <c r="M1" s="1482"/>
      <c r="N1" s="1482"/>
      <c r="O1" s="1482"/>
      <c r="P1" s="1482"/>
      <c r="Q1" s="1482"/>
      <c r="R1" s="1482"/>
      <c r="S1" s="1482"/>
      <c r="T1" s="1482"/>
      <c r="U1" s="1483"/>
    </row>
    <row r="2" spans="1:21" ht="9" customHeight="1">
      <c r="A2" s="236"/>
      <c r="B2" s="1450" t="s">
        <v>126</v>
      </c>
      <c r="C2" s="1450"/>
      <c r="D2" s="1450"/>
      <c r="E2" s="1450"/>
      <c r="F2" s="1450"/>
      <c r="G2" s="1450"/>
      <c r="H2" s="1421" t="s">
        <v>127</v>
      </c>
      <c r="I2" s="1422"/>
      <c r="J2" s="1422"/>
      <c r="K2" s="1422"/>
      <c r="L2" s="1422"/>
      <c r="M2" s="1423"/>
      <c r="N2" s="1421" t="s">
        <v>172</v>
      </c>
      <c r="O2" s="1422"/>
      <c r="P2" s="1422"/>
      <c r="Q2" s="1422"/>
      <c r="R2" s="1422"/>
      <c r="S2" s="1422"/>
      <c r="T2" s="1423"/>
      <c r="U2" s="391"/>
    </row>
    <row r="3" spans="1:21" ht="9" customHeight="1" thickBot="1">
      <c r="A3" s="233" t="s">
        <v>144</v>
      </c>
      <c r="B3" s="233">
        <v>2000</v>
      </c>
      <c r="C3" s="233">
        <v>2002</v>
      </c>
      <c r="D3" s="233">
        <v>2004</v>
      </c>
      <c r="E3" s="233">
        <v>2005</v>
      </c>
      <c r="F3" s="233">
        <v>2006</v>
      </c>
      <c r="G3" s="717">
        <v>2007</v>
      </c>
      <c r="H3" s="233">
        <v>2000</v>
      </c>
      <c r="I3" s="233">
        <v>2002</v>
      </c>
      <c r="J3" s="233">
        <v>2004</v>
      </c>
      <c r="K3" s="233">
        <v>2005</v>
      </c>
      <c r="L3" s="233">
        <v>2006</v>
      </c>
      <c r="M3" s="496">
        <v>2007</v>
      </c>
      <c r="N3" s="233">
        <v>2000</v>
      </c>
      <c r="O3" s="233">
        <v>2002</v>
      </c>
      <c r="P3" s="233">
        <v>2004</v>
      </c>
      <c r="Q3" s="233">
        <v>2005</v>
      </c>
      <c r="R3" s="233">
        <v>2006</v>
      </c>
      <c r="S3" s="717">
        <v>2007</v>
      </c>
      <c r="T3" s="758" t="s">
        <v>145</v>
      </c>
      <c r="U3" s="233" t="s">
        <v>144</v>
      </c>
    </row>
    <row r="4" spans="1:21" ht="9" customHeight="1">
      <c r="A4" s="754" t="s">
        <v>101</v>
      </c>
      <c r="B4" s="755">
        <v>33930</v>
      </c>
      <c r="C4" s="755">
        <v>34014</v>
      </c>
      <c r="D4" s="755">
        <v>33971</v>
      </c>
      <c r="E4" s="755">
        <v>33987</v>
      </c>
      <c r="F4" s="755">
        <v>34087</v>
      </c>
      <c r="G4" s="730">
        <v>34217</v>
      </c>
      <c r="H4" s="755">
        <v>69791</v>
      </c>
      <c r="I4" s="755">
        <v>69975</v>
      </c>
      <c r="J4" s="755">
        <v>69927</v>
      </c>
      <c r="K4" s="755">
        <v>69955</v>
      </c>
      <c r="L4" s="755">
        <v>70186</v>
      </c>
      <c r="M4" s="765">
        <v>70491</v>
      </c>
      <c r="N4" s="410">
        <f aca="true" t="shared" si="0" ref="N4:N35">H4/B4</f>
        <v>2.0569112879457707</v>
      </c>
      <c r="O4" s="410">
        <v>2.057241136002822</v>
      </c>
      <c r="P4" s="410">
        <v>2.0584321921639046</v>
      </c>
      <c r="Q4" s="410">
        <v>2.058286992085209</v>
      </c>
      <c r="R4" s="410">
        <v>2.059025434916537</v>
      </c>
      <c r="S4" s="309">
        <f aca="true" t="shared" si="1" ref="S4:S35">M4/G4</f>
        <v>2.060116316450887</v>
      </c>
      <c r="T4" s="757">
        <f aca="true" t="shared" si="2" ref="T4:T35">RANK(S4,S$4:S$53,1)</f>
        <v>1</v>
      </c>
      <c r="U4" s="754" t="s">
        <v>101</v>
      </c>
    </row>
    <row r="5" spans="1:21" ht="9" customHeight="1">
      <c r="A5" s="391" t="s">
        <v>53</v>
      </c>
      <c r="B5" s="243">
        <v>5509</v>
      </c>
      <c r="C5" s="243">
        <v>5557</v>
      </c>
      <c r="D5" s="243">
        <v>5636</v>
      </c>
      <c r="E5" s="243">
        <v>5659</v>
      </c>
      <c r="F5" s="243">
        <v>5674</v>
      </c>
      <c r="G5" s="398">
        <v>5651</v>
      </c>
      <c r="H5" s="243">
        <v>11336</v>
      </c>
      <c r="I5" s="243">
        <v>11467</v>
      </c>
      <c r="J5" s="243">
        <v>11605</v>
      </c>
      <c r="K5" s="243">
        <v>11658</v>
      </c>
      <c r="L5" s="243">
        <v>11689</v>
      </c>
      <c r="M5" s="753">
        <v>11698</v>
      </c>
      <c r="N5" s="397">
        <f t="shared" si="0"/>
        <v>2.0577237248139406</v>
      </c>
      <c r="O5" s="397">
        <v>2.0635234838941874</v>
      </c>
      <c r="P5" s="397">
        <v>2.0590844570617457</v>
      </c>
      <c r="Q5" s="397">
        <v>2.0600812864463687</v>
      </c>
      <c r="R5" s="397">
        <v>2.0600986958054284</v>
      </c>
      <c r="S5" s="170">
        <f t="shared" si="1"/>
        <v>2.070076092726951</v>
      </c>
      <c r="T5" s="395">
        <f t="shared" si="2"/>
        <v>2</v>
      </c>
      <c r="U5" s="391" t="s">
        <v>53</v>
      </c>
    </row>
    <row r="6" spans="1:21" ht="9" customHeight="1">
      <c r="A6" s="391" t="s">
        <v>73</v>
      </c>
      <c r="B6" s="243">
        <v>8406</v>
      </c>
      <c r="C6" s="243">
        <v>8406</v>
      </c>
      <c r="D6" s="243">
        <v>8488</v>
      </c>
      <c r="E6" s="243">
        <v>8548</v>
      </c>
      <c r="F6" s="243">
        <v>8547</v>
      </c>
      <c r="G6" s="398">
        <v>8519</v>
      </c>
      <c r="H6" s="243">
        <v>17746</v>
      </c>
      <c r="I6" s="243">
        <v>17763</v>
      </c>
      <c r="J6" s="243">
        <v>18609</v>
      </c>
      <c r="K6" s="243">
        <v>18136</v>
      </c>
      <c r="L6" s="243">
        <v>18167</v>
      </c>
      <c r="M6" s="753">
        <v>18111</v>
      </c>
      <c r="N6" s="397">
        <f t="shared" si="0"/>
        <v>2.111111111111111</v>
      </c>
      <c r="O6" s="397">
        <v>2.113133476088508</v>
      </c>
      <c r="P6" s="397">
        <v>2.1923892554194158</v>
      </c>
      <c r="Q6" s="397">
        <v>2.1216658867571363</v>
      </c>
      <c r="R6" s="397">
        <v>2.1255411255411256</v>
      </c>
      <c r="S6" s="170">
        <f t="shared" si="1"/>
        <v>2.1259537504401926</v>
      </c>
      <c r="T6" s="395">
        <f t="shared" si="2"/>
        <v>3</v>
      </c>
      <c r="U6" s="391" t="s">
        <v>73</v>
      </c>
    </row>
    <row r="7" spans="1:21" ht="9" customHeight="1">
      <c r="A7" s="391" t="s">
        <v>79</v>
      </c>
      <c r="B7" s="243">
        <v>78267</v>
      </c>
      <c r="C7" s="243">
        <v>78517</v>
      </c>
      <c r="D7" s="243">
        <v>78871</v>
      </c>
      <c r="E7" s="243">
        <v>79031</v>
      </c>
      <c r="F7" s="243">
        <v>79067</v>
      </c>
      <c r="G7" s="398">
        <v>79288</v>
      </c>
      <c r="H7" s="243">
        <v>166157</v>
      </c>
      <c r="I7" s="243">
        <v>166979</v>
      </c>
      <c r="J7" s="243">
        <v>168029</v>
      </c>
      <c r="K7" s="243">
        <v>168655</v>
      </c>
      <c r="L7" s="243">
        <v>168930</v>
      </c>
      <c r="M7" s="753">
        <v>169612</v>
      </c>
      <c r="N7" s="397">
        <f t="shared" si="0"/>
        <v>2.122950924399811</v>
      </c>
      <c r="O7" s="397">
        <v>2.1266604684335877</v>
      </c>
      <c r="P7" s="397">
        <v>2.130428167514042</v>
      </c>
      <c r="Q7" s="397">
        <v>2.134036011185484</v>
      </c>
      <c r="R7" s="397">
        <v>2.136542426043735</v>
      </c>
      <c r="S7" s="170">
        <f t="shared" si="1"/>
        <v>2.139188780143275</v>
      </c>
      <c r="T7" s="395">
        <f t="shared" si="2"/>
        <v>4</v>
      </c>
      <c r="U7" s="391" t="s">
        <v>79</v>
      </c>
    </row>
    <row r="8" spans="1:21" ht="9" customHeight="1">
      <c r="A8" s="391" t="s">
        <v>97</v>
      </c>
      <c r="B8" s="243">
        <v>57853</v>
      </c>
      <c r="C8" s="243">
        <v>57083</v>
      </c>
      <c r="D8" s="243">
        <v>57515</v>
      </c>
      <c r="E8" s="243">
        <v>57860</v>
      </c>
      <c r="F8" s="243">
        <v>57481</v>
      </c>
      <c r="G8" s="398">
        <v>57727</v>
      </c>
      <c r="H8" s="243">
        <v>126345</v>
      </c>
      <c r="I8" s="243">
        <v>123315</v>
      </c>
      <c r="J8" s="243">
        <v>124304</v>
      </c>
      <c r="K8" s="243">
        <v>125165</v>
      </c>
      <c r="L8" s="243">
        <v>124383</v>
      </c>
      <c r="M8" s="753">
        <v>124891</v>
      </c>
      <c r="N8" s="397">
        <f t="shared" si="0"/>
        <v>2.1838971185591065</v>
      </c>
      <c r="O8" s="397">
        <v>2.160275388469422</v>
      </c>
      <c r="P8" s="397">
        <v>2.1612448926367036</v>
      </c>
      <c r="Q8" s="397">
        <v>2.1632388524023507</v>
      </c>
      <c r="R8" s="397">
        <v>2.1638976357405055</v>
      </c>
      <c r="S8" s="170">
        <f t="shared" si="1"/>
        <v>2.1634763628804548</v>
      </c>
      <c r="T8" s="395">
        <f t="shared" si="2"/>
        <v>5</v>
      </c>
      <c r="U8" s="391" t="s">
        <v>97</v>
      </c>
    </row>
    <row r="9" spans="1:21" ht="9" customHeight="1">
      <c r="A9" s="391" t="s">
        <v>92</v>
      </c>
      <c r="B9" s="243">
        <v>41529</v>
      </c>
      <c r="C9" s="243">
        <v>41496</v>
      </c>
      <c r="D9" s="243">
        <v>41532</v>
      </c>
      <c r="E9" s="243">
        <v>41391</v>
      </c>
      <c r="F9" s="243">
        <v>41430</v>
      </c>
      <c r="G9" s="398">
        <v>41437</v>
      </c>
      <c r="H9" s="243">
        <v>89320</v>
      </c>
      <c r="I9" s="243">
        <v>89537</v>
      </c>
      <c r="J9" s="243">
        <v>89713</v>
      </c>
      <c r="K9" s="243">
        <v>89543</v>
      </c>
      <c r="L9" s="243">
        <v>89737</v>
      </c>
      <c r="M9" s="753">
        <v>89861</v>
      </c>
      <c r="N9" s="397">
        <f t="shared" si="0"/>
        <v>2.15078619759686</v>
      </c>
      <c r="O9" s="397">
        <v>2.1577260458839405</v>
      </c>
      <c r="P9" s="397">
        <v>2.160093421939709</v>
      </c>
      <c r="Q9" s="397">
        <v>2.1633446884588436</v>
      </c>
      <c r="R9" s="397">
        <v>2.165990827902486</v>
      </c>
      <c r="S9" s="170">
        <f t="shared" si="1"/>
        <v>2.1686174192147116</v>
      </c>
      <c r="T9" s="395">
        <f t="shared" si="2"/>
        <v>6</v>
      </c>
      <c r="U9" s="391" t="s">
        <v>92</v>
      </c>
    </row>
    <row r="10" spans="1:21" ht="9" customHeight="1">
      <c r="A10" s="391" t="s">
        <v>60</v>
      </c>
      <c r="B10" s="243">
        <v>5096</v>
      </c>
      <c r="C10" s="243">
        <v>5147</v>
      </c>
      <c r="D10" s="243">
        <v>5203</v>
      </c>
      <c r="E10" s="243">
        <v>5243</v>
      </c>
      <c r="F10" s="243">
        <v>5275</v>
      </c>
      <c r="G10" s="398">
        <v>5309</v>
      </c>
      <c r="H10" s="243">
        <v>11171</v>
      </c>
      <c r="I10" s="243">
        <v>11295</v>
      </c>
      <c r="J10" s="243">
        <v>11421</v>
      </c>
      <c r="K10" s="243">
        <v>11502</v>
      </c>
      <c r="L10" s="243">
        <v>11571</v>
      </c>
      <c r="M10" s="753">
        <v>11642</v>
      </c>
      <c r="N10" s="397">
        <f t="shared" si="0"/>
        <v>2.192111459968603</v>
      </c>
      <c r="O10" s="397">
        <v>2.1944822226539733</v>
      </c>
      <c r="P10" s="397">
        <v>2.1950797616759563</v>
      </c>
      <c r="Q10" s="397">
        <v>2.193782185771505</v>
      </c>
      <c r="R10" s="397">
        <v>2.1935545023696683</v>
      </c>
      <c r="S10" s="170">
        <f t="shared" si="1"/>
        <v>2.1928800150687513</v>
      </c>
      <c r="T10" s="395">
        <f t="shared" si="2"/>
        <v>7</v>
      </c>
      <c r="U10" s="391" t="s">
        <v>60</v>
      </c>
    </row>
    <row r="11" spans="1:21" ht="9" customHeight="1">
      <c r="A11" s="391" t="s">
        <v>90</v>
      </c>
      <c r="B11" s="243">
        <v>40051</v>
      </c>
      <c r="C11" s="243">
        <v>39905</v>
      </c>
      <c r="D11" s="243">
        <v>39890</v>
      </c>
      <c r="E11" s="243">
        <v>39890</v>
      </c>
      <c r="F11" s="243">
        <v>39843</v>
      </c>
      <c r="G11" s="398">
        <v>39871</v>
      </c>
      <c r="H11" s="243">
        <v>88483</v>
      </c>
      <c r="I11" s="243">
        <v>88237</v>
      </c>
      <c r="J11" s="243">
        <v>88252</v>
      </c>
      <c r="K11" s="243">
        <v>88320</v>
      </c>
      <c r="L11" s="243">
        <v>88293</v>
      </c>
      <c r="M11" s="753">
        <v>88445</v>
      </c>
      <c r="N11" s="397">
        <f t="shared" si="0"/>
        <v>2.2092581958003548</v>
      </c>
      <c r="O11" s="397">
        <v>2.211176544292695</v>
      </c>
      <c r="P11" s="397">
        <v>2.212384056154425</v>
      </c>
      <c r="Q11" s="397">
        <v>2.2140887440461268</v>
      </c>
      <c r="R11" s="397">
        <v>2.216022889842632</v>
      </c>
      <c r="S11" s="170">
        <f t="shared" si="1"/>
        <v>2.2182789496125004</v>
      </c>
      <c r="T11" s="395">
        <f t="shared" si="2"/>
        <v>8</v>
      </c>
      <c r="U11" s="391" t="s">
        <v>90</v>
      </c>
    </row>
    <row r="12" spans="1:21" ht="9" customHeight="1">
      <c r="A12" s="391" t="s">
        <v>82</v>
      </c>
      <c r="B12" s="243">
        <v>3984</v>
      </c>
      <c r="C12" s="243">
        <v>3994</v>
      </c>
      <c r="D12" s="243">
        <v>4114</v>
      </c>
      <c r="E12" s="243">
        <v>3975</v>
      </c>
      <c r="F12" s="243">
        <v>3981</v>
      </c>
      <c r="G12" s="398">
        <v>3990</v>
      </c>
      <c r="H12" s="243">
        <v>8819</v>
      </c>
      <c r="I12" s="243">
        <v>8847</v>
      </c>
      <c r="J12" s="243">
        <v>9110</v>
      </c>
      <c r="K12" s="243">
        <v>8819</v>
      </c>
      <c r="L12" s="243">
        <v>8828</v>
      </c>
      <c r="M12" s="753">
        <v>8857</v>
      </c>
      <c r="N12" s="397">
        <f t="shared" si="0"/>
        <v>2.2136044176706826</v>
      </c>
      <c r="O12" s="397">
        <v>2.21507260891337</v>
      </c>
      <c r="P12" s="397">
        <v>2.2143898881866795</v>
      </c>
      <c r="Q12" s="397">
        <v>2.218616352201258</v>
      </c>
      <c r="R12" s="397">
        <v>2.2175332830946997</v>
      </c>
      <c r="S12" s="170">
        <f t="shared" si="1"/>
        <v>2.219799498746867</v>
      </c>
      <c r="T12" s="395">
        <f t="shared" si="2"/>
        <v>9</v>
      </c>
      <c r="U12" s="391" t="s">
        <v>82</v>
      </c>
    </row>
    <row r="13" spans="1:21" ht="9" customHeight="1">
      <c r="A13" s="391" t="s">
        <v>69</v>
      </c>
      <c r="B13" s="243">
        <v>27474</v>
      </c>
      <c r="C13" s="243">
        <v>27485</v>
      </c>
      <c r="D13" s="243">
        <v>27509</v>
      </c>
      <c r="E13" s="243">
        <v>27510</v>
      </c>
      <c r="F13" s="243">
        <v>27530</v>
      </c>
      <c r="G13" s="398">
        <v>27547</v>
      </c>
      <c r="H13" s="243">
        <v>60562</v>
      </c>
      <c r="I13" s="243">
        <v>60701</v>
      </c>
      <c r="J13" s="243">
        <v>60941</v>
      </c>
      <c r="K13" s="243">
        <v>60971</v>
      </c>
      <c r="L13" s="243">
        <v>61208</v>
      </c>
      <c r="M13" s="753">
        <v>61386</v>
      </c>
      <c r="N13" s="397">
        <f t="shared" si="0"/>
        <v>2.204338647448497</v>
      </c>
      <c r="O13" s="397">
        <v>2.208513734764417</v>
      </c>
      <c r="P13" s="397">
        <v>2.215311352648224</v>
      </c>
      <c r="Q13" s="397">
        <v>2.2163213376953834</v>
      </c>
      <c r="R13" s="397">
        <v>2.223320014529604</v>
      </c>
      <c r="S13" s="170">
        <f t="shared" si="1"/>
        <v>2.2284096271826335</v>
      </c>
      <c r="T13" s="395">
        <f t="shared" si="2"/>
        <v>10</v>
      </c>
      <c r="U13" s="391" t="s">
        <v>69</v>
      </c>
    </row>
    <row r="14" spans="1:21" ht="9" customHeight="1">
      <c r="A14" s="391" t="s">
        <v>76</v>
      </c>
      <c r="B14" s="243">
        <v>32407</v>
      </c>
      <c r="C14" s="243">
        <v>32448</v>
      </c>
      <c r="D14" s="243">
        <v>32471</v>
      </c>
      <c r="E14" s="243">
        <v>32464</v>
      </c>
      <c r="F14" s="243">
        <v>33681</v>
      </c>
      <c r="G14" s="398">
        <v>33685</v>
      </c>
      <c r="H14" s="243">
        <v>69793</v>
      </c>
      <c r="I14" s="243">
        <v>70033</v>
      </c>
      <c r="J14" s="243">
        <v>72613</v>
      </c>
      <c r="K14" s="243">
        <v>72645</v>
      </c>
      <c r="L14" s="243">
        <v>75231</v>
      </c>
      <c r="M14" s="753">
        <v>75471</v>
      </c>
      <c r="N14" s="397">
        <f t="shared" si="0"/>
        <v>2.1536396457555465</v>
      </c>
      <c r="O14" s="397">
        <v>2.158314842209073</v>
      </c>
      <c r="P14" s="397">
        <v>2.236241569400388</v>
      </c>
      <c r="Q14" s="397">
        <v>2.2377094627895513</v>
      </c>
      <c r="R14" s="397">
        <v>2.233633205664915</v>
      </c>
      <c r="S14" s="170">
        <f t="shared" si="1"/>
        <v>2.2404928009499776</v>
      </c>
      <c r="T14" s="395">
        <f t="shared" si="2"/>
        <v>11</v>
      </c>
      <c r="U14" s="391" t="s">
        <v>76</v>
      </c>
    </row>
    <row r="15" spans="1:21" ht="9" customHeight="1">
      <c r="A15" s="391" t="s">
        <v>55</v>
      </c>
      <c r="B15" s="243">
        <v>16373</v>
      </c>
      <c r="C15" s="243">
        <v>16379</v>
      </c>
      <c r="D15" s="243">
        <v>16418</v>
      </c>
      <c r="E15" s="243">
        <v>16444</v>
      </c>
      <c r="F15" s="243">
        <v>16432</v>
      </c>
      <c r="G15" s="398">
        <v>16439</v>
      </c>
      <c r="H15" s="243">
        <v>35899</v>
      </c>
      <c r="I15" s="243">
        <v>36094</v>
      </c>
      <c r="J15" s="243">
        <v>36425</v>
      </c>
      <c r="K15" s="243">
        <v>36665</v>
      </c>
      <c r="L15" s="243">
        <v>36939</v>
      </c>
      <c r="M15" s="753">
        <v>37025</v>
      </c>
      <c r="N15" s="397">
        <f t="shared" si="0"/>
        <v>2.1925731387039638</v>
      </c>
      <c r="O15" s="397">
        <v>2.2036754380609316</v>
      </c>
      <c r="P15" s="397">
        <v>2.218601534900719</v>
      </c>
      <c r="Q15" s="397">
        <v>2.22968864023352</v>
      </c>
      <c r="R15" s="397">
        <v>2.247991723466407</v>
      </c>
      <c r="S15" s="170">
        <f t="shared" si="1"/>
        <v>2.252265952916844</v>
      </c>
      <c r="T15" s="395">
        <f t="shared" si="2"/>
        <v>12</v>
      </c>
      <c r="U15" s="391" t="s">
        <v>55</v>
      </c>
    </row>
    <row r="16" spans="1:21" ht="9" customHeight="1">
      <c r="A16" s="391" t="s">
        <v>81</v>
      </c>
      <c r="B16" s="243">
        <v>9970</v>
      </c>
      <c r="C16" s="243">
        <v>9981</v>
      </c>
      <c r="D16" s="243">
        <v>9981</v>
      </c>
      <c r="E16" s="243">
        <v>9975</v>
      </c>
      <c r="F16" s="243">
        <v>9956</v>
      </c>
      <c r="G16" s="398">
        <v>9955</v>
      </c>
      <c r="H16" s="243">
        <v>22144</v>
      </c>
      <c r="I16" s="243">
        <v>22271</v>
      </c>
      <c r="J16" s="243">
        <v>22404</v>
      </c>
      <c r="K16" s="243">
        <v>22440</v>
      </c>
      <c r="L16" s="243">
        <v>22461</v>
      </c>
      <c r="M16" s="753">
        <v>22486</v>
      </c>
      <c r="N16" s="397">
        <f t="shared" si="0"/>
        <v>2.221063189568706</v>
      </c>
      <c r="O16" s="397">
        <v>2.231339545135758</v>
      </c>
      <c r="P16" s="397">
        <v>2.2446648632401565</v>
      </c>
      <c r="Q16" s="397">
        <v>2.249624060150376</v>
      </c>
      <c r="R16" s="397">
        <v>2.2560265166733626</v>
      </c>
      <c r="S16" s="170">
        <f t="shared" si="1"/>
        <v>2.2587644399799096</v>
      </c>
      <c r="T16" s="395">
        <f t="shared" si="2"/>
        <v>13</v>
      </c>
      <c r="U16" s="391" t="s">
        <v>81</v>
      </c>
    </row>
    <row r="17" spans="1:21" ht="9" customHeight="1">
      <c r="A17" s="391" t="s">
        <v>78</v>
      </c>
      <c r="B17" s="243">
        <v>6710</v>
      </c>
      <c r="C17" s="243">
        <v>7875</v>
      </c>
      <c r="D17" s="243">
        <v>7879</v>
      </c>
      <c r="E17" s="243">
        <v>10789</v>
      </c>
      <c r="F17" s="243">
        <v>10780</v>
      </c>
      <c r="G17" s="398">
        <v>10785</v>
      </c>
      <c r="H17" s="243">
        <v>16221</v>
      </c>
      <c r="I17" s="243">
        <v>18572</v>
      </c>
      <c r="J17" s="243">
        <v>18591</v>
      </c>
      <c r="K17" s="243">
        <v>24480</v>
      </c>
      <c r="L17" s="243">
        <v>24461</v>
      </c>
      <c r="M17" s="753">
        <v>24469</v>
      </c>
      <c r="N17" s="397">
        <f t="shared" si="0"/>
        <v>2.417436661698957</v>
      </c>
      <c r="O17" s="397">
        <v>2.358349206349206</v>
      </c>
      <c r="P17" s="397">
        <v>2.3595633963700977</v>
      </c>
      <c r="Q17" s="397">
        <v>2.2689776624339606</v>
      </c>
      <c r="R17" s="397">
        <v>2.269109461966605</v>
      </c>
      <c r="S17" s="170">
        <f t="shared" si="1"/>
        <v>2.2687992582290217</v>
      </c>
      <c r="T17" s="395">
        <f t="shared" si="2"/>
        <v>14</v>
      </c>
      <c r="U17" s="391" t="s">
        <v>78</v>
      </c>
    </row>
    <row r="18" spans="1:21" ht="9" customHeight="1">
      <c r="A18" s="391" t="s">
        <v>98</v>
      </c>
      <c r="B18" s="243">
        <v>2631</v>
      </c>
      <c r="C18" s="243">
        <v>2631</v>
      </c>
      <c r="D18" s="243">
        <v>2635</v>
      </c>
      <c r="E18" s="243">
        <v>2634</v>
      </c>
      <c r="F18" s="243">
        <v>2633</v>
      </c>
      <c r="G18" s="398">
        <v>2633</v>
      </c>
      <c r="H18" s="243">
        <v>6049</v>
      </c>
      <c r="I18" s="243">
        <v>6045</v>
      </c>
      <c r="J18" s="243">
        <v>6047</v>
      </c>
      <c r="K18" s="243">
        <v>6045</v>
      </c>
      <c r="L18" s="243">
        <v>6044</v>
      </c>
      <c r="M18" s="753">
        <v>6043</v>
      </c>
      <c r="N18" s="397">
        <f t="shared" si="0"/>
        <v>2.2991258076776893</v>
      </c>
      <c r="O18" s="397">
        <v>2.2976054732041047</v>
      </c>
      <c r="P18" s="397">
        <v>2.294876660341556</v>
      </c>
      <c r="Q18" s="397">
        <v>2.29498861047836</v>
      </c>
      <c r="R18" s="397">
        <v>2.2954804405620965</v>
      </c>
      <c r="S18" s="170">
        <f t="shared" si="1"/>
        <v>2.295100645651348</v>
      </c>
      <c r="T18" s="395">
        <f t="shared" si="2"/>
        <v>15</v>
      </c>
      <c r="U18" s="391" t="s">
        <v>98</v>
      </c>
    </row>
    <row r="19" spans="1:21" ht="9" customHeight="1">
      <c r="A19" s="391" t="s">
        <v>80</v>
      </c>
      <c r="B19" s="243">
        <v>7378</v>
      </c>
      <c r="C19" s="243">
        <v>7379</v>
      </c>
      <c r="D19" s="243">
        <v>7382</v>
      </c>
      <c r="E19" s="243">
        <v>7382</v>
      </c>
      <c r="F19" s="243">
        <v>7384</v>
      </c>
      <c r="G19" s="398">
        <v>7384</v>
      </c>
      <c r="H19" s="243">
        <v>16815</v>
      </c>
      <c r="I19" s="243">
        <v>16824</v>
      </c>
      <c r="J19" s="243">
        <v>16832</v>
      </c>
      <c r="K19" s="243">
        <v>16832</v>
      </c>
      <c r="L19" s="243">
        <v>16836</v>
      </c>
      <c r="M19" s="753">
        <v>16987</v>
      </c>
      <c r="N19" s="397">
        <f t="shared" si="0"/>
        <v>2.279072919490377</v>
      </c>
      <c r="O19" s="397">
        <v>2.2799837376338257</v>
      </c>
      <c r="P19" s="397">
        <v>2.280140883229477</v>
      </c>
      <c r="Q19" s="397">
        <v>2.280140883229477</v>
      </c>
      <c r="R19" s="397">
        <v>2.280065005417118</v>
      </c>
      <c r="S19" s="170">
        <f t="shared" si="1"/>
        <v>2.3005146262188516</v>
      </c>
      <c r="T19" s="395">
        <f t="shared" si="2"/>
        <v>16</v>
      </c>
      <c r="U19" s="391" t="s">
        <v>80</v>
      </c>
    </row>
    <row r="20" spans="1:21" ht="9" customHeight="1">
      <c r="A20" s="391" t="s">
        <v>93</v>
      </c>
      <c r="B20" s="243">
        <v>7793</v>
      </c>
      <c r="C20" s="243">
        <v>7841</v>
      </c>
      <c r="D20" s="243">
        <v>7851</v>
      </c>
      <c r="E20" s="243">
        <v>7873</v>
      </c>
      <c r="F20" s="243">
        <v>7843</v>
      </c>
      <c r="G20" s="398">
        <v>7843</v>
      </c>
      <c r="H20" s="243">
        <v>17635</v>
      </c>
      <c r="I20" s="243">
        <v>17766</v>
      </c>
      <c r="J20" s="243">
        <v>17970</v>
      </c>
      <c r="K20" s="243">
        <v>18135</v>
      </c>
      <c r="L20" s="243">
        <v>18050</v>
      </c>
      <c r="M20" s="753">
        <v>18071</v>
      </c>
      <c r="N20" s="397">
        <f t="shared" si="0"/>
        <v>2.2629282689593224</v>
      </c>
      <c r="O20" s="397">
        <v>2.265782425711006</v>
      </c>
      <c r="P20" s="397">
        <v>2.2888803974016048</v>
      </c>
      <c r="Q20" s="397">
        <v>2.303442144036581</v>
      </c>
      <c r="R20" s="397">
        <v>2.3014152747673084</v>
      </c>
      <c r="S20" s="170">
        <f t="shared" si="1"/>
        <v>2.3040928216243786</v>
      </c>
      <c r="T20" s="395">
        <f t="shared" si="2"/>
        <v>17</v>
      </c>
      <c r="U20" s="391" t="s">
        <v>93</v>
      </c>
    </row>
    <row r="21" spans="1:21" ht="9" customHeight="1">
      <c r="A21" s="391" t="s">
        <v>70</v>
      </c>
      <c r="B21" s="243">
        <v>16696</v>
      </c>
      <c r="C21" s="243">
        <v>16694</v>
      </c>
      <c r="D21" s="243">
        <v>16696</v>
      </c>
      <c r="E21" s="243">
        <v>16693</v>
      </c>
      <c r="F21" s="243">
        <v>16687</v>
      </c>
      <c r="G21" s="398">
        <v>16681</v>
      </c>
      <c r="H21" s="243">
        <v>38257</v>
      </c>
      <c r="I21" s="243">
        <v>38320</v>
      </c>
      <c r="J21" s="243">
        <v>38395</v>
      </c>
      <c r="K21" s="243">
        <v>38447</v>
      </c>
      <c r="L21" s="243">
        <v>38438</v>
      </c>
      <c r="M21" s="753">
        <v>38458</v>
      </c>
      <c r="N21" s="397">
        <f t="shared" si="0"/>
        <v>2.2913871586008625</v>
      </c>
      <c r="O21" s="397">
        <v>2.295435485803283</v>
      </c>
      <c r="P21" s="397">
        <v>2.2996526114039293</v>
      </c>
      <c r="Q21" s="397">
        <v>2.3031809740609837</v>
      </c>
      <c r="R21" s="397">
        <v>2.303469766884401</v>
      </c>
      <c r="S21" s="170">
        <f t="shared" si="1"/>
        <v>2.3054972723457827</v>
      </c>
      <c r="T21" s="395">
        <f t="shared" si="2"/>
        <v>18</v>
      </c>
      <c r="U21" s="391" t="s">
        <v>70</v>
      </c>
    </row>
    <row r="22" spans="1:21" ht="9" customHeight="1">
      <c r="A22" s="391" t="s">
        <v>102</v>
      </c>
      <c r="B22" s="243">
        <v>6759</v>
      </c>
      <c r="C22" s="243">
        <v>6758</v>
      </c>
      <c r="D22" s="243">
        <v>6754</v>
      </c>
      <c r="E22" s="243">
        <v>6757</v>
      </c>
      <c r="F22" s="243">
        <v>6753</v>
      </c>
      <c r="G22" s="398">
        <v>6753</v>
      </c>
      <c r="H22" s="243">
        <v>15594</v>
      </c>
      <c r="I22" s="243">
        <v>15591</v>
      </c>
      <c r="J22" s="243">
        <v>15584</v>
      </c>
      <c r="K22" s="243">
        <v>15590</v>
      </c>
      <c r="L22" s="243">
        <v>15594</v>
      </c>
      <c r="M22" s="753">
        <v>15612</v>
      </c>
      <c r="N22" s="397">
        <f t="shared" si="0"/>
        <v>2.3071460275188636</v>
      </c>
      <c r="O22" s="397">
        <v>2.307043503995265</v>
      </c>
      <c r="P22" s="397">
        <v>2.3073734083506072</v>
      </c>
      <c r="Q22" s="397">
        <v>2.307236939470179</v>
      </c>
      <c r="R22" s="397">
        <v>2.3091959129275876</v>
      </c>
      <c r="S22" s="170">
        <f t="shared" si="1"/>
        <v>2.311861394935584</v>
      </c>
      <c r="T22" s="395">
        <f t="shared" si="2"/>
        <v>19</v>
      </c>
      <c r="U22" s="391" t="s">
        <v>102</v>
      </c>
    </row>
    <row r="23" spans="1:21" ht="9" customHeight="1">
      <c r="A23" s="391" t="s">
        <v>68</v>
      </c>
      <c r="B23" s="243">
        <v>10384</v>
      </c>
      <c r="C23" s="243">
        <v>10379</v>
      </c>
      <c r="D23" s="243">
        <v>10375</v>
      </c>
      <c r="E23" s="243">
        <v>10370</v>
      </c>
      <c r="F23" s="243">
        <v>10368</v>
      </c>
      <c r="G23" s="398">
        <v>10369</v>
      </c>
      <c r="H23" s="243">
        <v>23795</v>
      </c>
      <c r="I23" s="243">
        <v>23844</v>
      </c>
      <c r="J23" s="243">
        <v>23905</v>
      </c>
      <c r="K23" s="243">
        <v>23917</v>
      </c>
      <c r="L23" s="243">
        <v>23969</v>
      </c>
      <c r="M23" s="753">
        <v>23997</v>
      </c>
      <c r="N23" s="397">
        <f t="shared" si="0"/>
        <v>2.2915061633281972</v>
      </c>
      <c r="O23" s="397">
        <v>2.2973311494363617</v>
      </c>
      <c r="P23" s="397">
        <v>2.304096385542169</v>
      </c>
      <c r="Q23" s="397">
        <v>2.306364513018322</v>
      </c>
      <c r="R23" s="397">
        <v>2.3118248456790123</v>
      </c>
      <c r="S23" s="170">
        <f t="shared" si="1"/>
        <v>2.3143022470826504</v>
      </c>
      <c r="T23" s="395">
        <f t="shared" si="2"/>
        <v>20</v>
      </c>
      <c r="U23" s="391" t="s">
        <v>68</v>
      </c>
    </row>
    <row r="24" spans="1:21" ht="9" customHeight="1">
      <c r="A24" s="391" t="s">
        <v>95</v>
      </c>
      <c r="B24" s="243">
        <v>79261</v>
      </c>
      <c r="C24" s="243">
        <v>79493</v>
      </c>
      <c r="D24" s="243">
        <v>79624</v>
      </c>
      <c r="E24" s="243">
        <v>79648</v>
      </c>
      <c r="F24" s="243">
        <v>79849</v>
      </c>
      <c r="G24" s="398">
        <v>79975</v>
      </c>
      <c r="H24" s="243">
        <v>188128</v>
      </c>
      <c r="I24" s="243">
        <v>189168</v>
      </c>
      <c r="J24" s="243">
        <v>190226</v>
      </c>
      <c r="K24" s="243">
        <v>190570</v>
      </c>
      <c r="L24" s="243">
        <v>191530</v>
      </c>
      <c r="M24" s="753">
        <v>192345</v>
      </c>
      <c r="N24" s="397">
        <f t="shared" si="0"/>
        <v>2.373525441263673</v>
      </c>
      <c r="O24" s="397">
        <v>2.3796812297938184</v>
      </c>
      <c r="P24" s="397">
        <v>2.3890535516929567</v>
      </c>
      <c r="Q24" s="397">
        <v>2.3926526717557253</v>
      </c>
      <c r="R24" s="397">
        <v>2.3986524565116656</v>
      </c>
      <c r="S24" s="170">
        <f t="shared" si="1"/>
        <v>2.405064082525789</v>
      </c>
      <c r="T24" s="395">
        <f t="shared" si="2"/>
        <v>21</v>
      </c>
      <c r="U24" s="391" t="s">
        <v>95</v>
      </c>
    </row>
    <row r="25" spans="1:21" ht="9" customHeight="1">
      <c r="A25" s="391" t="s">
        <v>89</v>
      </c>
      <c r="B25" s="243">
        <v>7590</v>
      </c>
      <c r="C25" s="243">
        <v>7574</v>
      </c>
      <c r="D25" s="243">
        <v>7552</v>
      </c>
      <c r="E25" s="243">
        <v>7532</v>
      </c>
      <c r="F25" s="243">
        <v>7532</v>
      </c>
      <c r="G25" s="398">
        <v>7536</v>
      </c>
      <c r="H25" s="243">
        <v>17624</v>
      </c>
      <c r="I25" s="243">
        <v>18203</v>
      </c>
      <c r="J25" s="243">
        <v>18267</v>
      </c>
      <c r="K25" s="243">
        <v>18239</v>
      </c>
      <c r="L25" s="243">
        <v>18279</v>
      </c>
      <c r="M25" s="753">
        <v>18266</v>
      </c>
      <c r="N25" s="397">
        <f t="shared" si="0"/>
        <v>2.3220026350461134</v>
      </c>
      <c r="O25" s="397">
        <v>2.403353578030103</v>
      </c>
      <c r="P25" s="397">
        <v>2.4188294491525424</v>
      </c>
      <c r="Q25" s="397">
        <v>2.4215347849176845</v>
      </c>
      <c r="R25" s="397">
        <v>2.4268454593733404</v>
      </c>
      <c r="S25" s="170">
        <f t="shared" si="1"/>
        <v>2.4238322717622083</v>
      </c>
      <c r="T25" s="395">
        <f t="shared" si="2"/>
        <v>22</v>
      </c>
      <c r="U25" s="391" t="s">
        <v>89</v>
      </c>
    </row>
    <row r="26" spans="1:21" ht="9" customHeight="1">
      <c r="A26" s="391" t="s">
        <v>85</v>
      </c>
      <c r="B26" s="243">
        <v>5457</v>
      </c>
      <c r="C26" s="243">
        <v>5447</v>
      </c>
      <c r="D26" s="243">
        <v>5449</v>
      </c>
      <c r="E26" s="243">
        <v>5399</v>
      </c>
      <c r="F26" s="243">
        <v>5381</v>
      </c>
      <c r="G26" s="398">
        <v>5383</v>
      </c>
      <c r="H26" s="243">
        <v>13220</v>
      </c>
      <c r="I26" s="243">
        <v>13196</v>
      </c>
      <c r="J26" s="243">
        <v>13199</v>
      </c>
      <c r="K26" s="243">
        <v>13072</v>
      </c>
      <c r="L26" s="243">
        <v>13051</v>
      </c>
      <c r="M26" s="753">
        <v>13058</v>
      </c>
      <c r="N26" s="397">
        <f t="shared" si="0"/>
        <v>2.4225765072384093</v>
      </c>
      <c r="O26" s="397">
        <v>2.4226179548375253</v>
      </c>
      <c r="P26" s="397">
        <v>2.422279317305928</v>
      </c>
      <c r="Q26" s="397">
        <v>2.4211891090942768</v>
      </c>
      <c r="R26" s="397">
        <v>2.425385616056495</v>
      </c>
      <c r="S26" s="170">
        <f t="shared" si="1"/>
        <v>2.425784878320639</v>
      </c>
      <c r="T26" s="395">
        <f t="shared" si="2"/>
        <v>23</v>
      </c>
      <c r="U26" s="391" t="s">
        <v>85</v>
      </c>
    </row>
    <row r="27" spans="1:21" ht="9" customHeight="1">
      <c r="A27" s="391" t="s">
        <v>65</v>
      </c>
      <c r="B27" s="243">
        <v>4955</v>
      </c>
      <c r="C27" s="243">
        <v>4955</v>
      </c>
      <c r="D27" s="243">
        <v>4951</v>
      </c>
      <c r="E27" s="243">
        <v>4957</v>
      </c>
      <c r="F27" s="243">
        <v>4959</v>
      </c>
      <c r="G27" s="398">
        <v>4959</v>
      </c>
      <c r="H27" s="243">
        <v>11887</v>
      </c>
      <c r="I27" s="243">
        <v>11952</v>
      </c>
      <c r="J27" s="243">
        <v>11990</v>
      </c>
      <c r="K27" s="243">
        <v>12041</v>
      </c>
      <c r="L27" s="243">
        <v>12083</v>
      </c>
      <c r="M27" s="753">
        <v>12093</v>
      </c>
      <c r="N27" s="397">
        <f t="shared" si="0"/>
        <v>2.3989909182643796</v>
      </c>
      <c r="O27" s="397">
        <v>2.412108980827447</v>
      </c>
      <c r="P27" s="397">
        <v>2.42173298323571</v>
      </c>
      <c r="Q27" s="397">
        <v>2.4290901755093808</v>
      </c>
      <c r="R27" s="397">
        <v>2.436579955636217</v>
      </c>
      <c r="S27" s="170">
        <f t="shared" si="1"/>
        <v>2.43859649122807</v>
      </c>
      <c r="T27" s="395">
        <f t="shared" si="2"/>
        <v>24</v>
      </c>
      <c r="U27" s="391" t="s">
        <v>65</v>
      </c>
    </row>
    <row r="28" spans="1:21" ht="9" customHeight="1">
      <c r="A28" s="391" t="s">
        <v>84</v>
      </c>
      <c r="B28" s="243">
        <v>11416</v>
      </c>
      <c r="C28" s="243">
        <v>11399</v>
      </c>
      <c r="D28" s="243">
        <v>12009</v>
      </c>
      <c r="E28" s="243">
        <v>11990</v>
      </c>
      <c r="F28" s="243">
        <v>11994</v>
      </c>
      <c r="G28" s="398">
        <v>11983</v>
      </c>
      <c r="H28" s="243">
        <v>27133</v>
      </c>
      <c r="I28" s="243">
        <v>27939</v>
      </c>
      <c r="J28" s="243">
        <v>29273</v>
      </c>
      <c r="K28" s="243">
        <v>29291</v>
      </c>
      <c r="L28" s="243">
        <v>29308</v>
      </c>
      <c r="M28" s="753">
        <v>29301</v>
      </c>
      <c r="N28" s="397">
        <f t="shared" si="0"/>
        <v>2.3767519271198316</v>
      </c>
      <c r="O28" s="397">
        <v>2.451004474076673</v>
      </c>
      <c r="P28" s="397">
        <v>2.437588475310184</v>
      </c>
      <c r="Q28" s="397">
        <v>2.442952460383653</v>
      </c>
      <c r="R28" s="397">
        <v>2.4435551108887776</v>
      </c>
      <c r="S28" s="170">
        <f t="shared" si="1"/>
        <v>2.445214053242093</v>
      </c>
      <c r="T28" s="395">
        <f t="shared" si="2"/>
        <v>25</v>
      </c>
      <c r="U28" s="391" t="s">
        <v>84</v>
      </c>
    </row>
    <row r="29" spans="1:21" ht="9" customHeight="1">
      <c r="A29" s="391" t="s">
        <v>88</v>
      </c>
      <c r="B29" s="243">
        <v>12270</v>
      </c>
      <c r="C29" s="243">
        <v>12266</v>
      </c>
      <c r="D29" s="243">
        <v>12280</v>
      </c>
      <c r="E29" s="243">
        <v>12285</v>
      </c>
      <c r="F29" s="243">
        <v>12287</v>
      </c>
      <c r="G29" s="398">
        <v>12284</v>
      </c>
      <c r="H29" s="243">
        <v>29210</v>
      </c>
      <c r="I29" s="243">
        <v>29493</v>
      </c>
      <c r="J29" s="243">
        <v>29863</v>
      </c>
      <c r="K29" s="243">
        <v>29936</v>
      </c>
      <c r="L29" s="243">
        <v>30061</v>
      </c>
      <c r="M29" s="753">
        <v>30057</v>
      </c>
      <c r="N29" s="397">
        <f t="shared" si="0"/>
        <v>2.380603096984515</v>
      </c>
      <c r="O29" s="397">
        <v>2.4044513288765694</v>
      </c>
      <c r="P29" s="397">
        <v>2.431840390879479</v>
      </c>
      <c r="Q29" s="397">
        <v>2.436792836792837</v>
      </c>
      <c r="R29" s="397">
        <v>2.4465695450476113</v>
      </c>
      <c r="S29" s="170">
        <f t="shared" si="1"/>
        <v>2.446841419732986</v>
      </c>
      <c r="T29" s="395">
        <f t="shared" si="2"/>
        <v>26</v>
      </c>
      <c r="U29" s="391" t="s">
        <v>88</v>
      </c>
    </row>
    <row r="30" spans="1:21" ht="9" customHeight="1">
      <c r="A30" s="391" t="s">
        <v>75</v>
      </c>
      <c r="B30" s="243">
        <v>11928</v>
      </c>
      <c r="C30" s="243">
        <v>11918</v>
      </c>
      <c r="D30" s="243">
        <v>11833</v>
      </c>
      <c r="E30" s="243">
        <v>11871</v>
      </c>
      <c r="F30" s="243">
        <v>11926</v>
      </c>
      <c r="G30" s="398">
        <v>11881</v>
      </c>
      <c r="H30" s="243">
        <v>28962</v>
      </c>
      <c r="I30" s="243">
        <v>29060</v>
      </c>
      <c r="J30" s="243">
        <v>28987</v>
      </c>
      <c r="K30" s="243">
        <v>29086</v>
      </c>
      <c r="L30" s="243">
        <v>29240</v>
      </c>
      <c r="M30" s="753">
        <v>29180</v>
      </c>
      <c r="N30" s="397">
        <f t="shared" si="0"/>
        <v>2.4280684104627768</v>
      </c>
      <c r="O30" s="397">
        <v>2.438328578620574</v>
      </c>
      <c r="P30" s="397">
        <v>2.4496746387222177</v>
      </c>
      <c r="Q30" s="397">
        <v>2.4501726897481255</v>
      </c>
      <c r="R30" s="397">
        <v>2.4517860137514673</v>
      </c>
      <c r="S30" s="170">
        <f t="shared" si="1"/>
        <v>2.456022220351822</v>
      </c>
      <c r="T30" s="395">
        <f t="shared" si="2"/>
        <v>27</v>
      </c>
      <c r="U30" s="391" t="s">
        <v>75</v>
      </c>
    </row>
    <row r="31" spans="1:21" ht="9" customHeight="1">
      <c r="A31" s="391" t="s">
        <v>100</v>
      </c>
      <c r="B31" s="243">
        <v>11753</v>
      </c>
      <c r="C31" s="243">
        <v>11755</v>
      </c>
      <c r="D31" s="243">
        <v>11812</v>
      </c>
      <c r="E31" s="243">
        <v>11782</v>
      </c>
      <c r="F31" s="243">
        <v>11771</v>
      </c>
      <c r="G31" s="398">
        <v>11769</v>
      </c>
      <c r="H31" s="243">
        <v>28836</v>
      </c>
      <c r="I31" s="243">
        <v>28985</v>
      </c>
      <c r="J31" s="243">
        <v>29247</v>
      </c>
      <c r="K31" s="243">
        <v>29325</v>
      </c>
      <c r="L31" s="243">
        <v>29375</v>
      </c>
      <c r="M31" s="753">
        <v>29417</v>
      </c>
      <c r="N31" s="397">
        <f t="shared" si="0"/>
        <v>2.453501233727559</v>
      </c>
      <c r="O31" s="397">
        <v>2.4657592513823903</v>
      </c>
      <c r="P31" s="397">
        <v>2.4760413139180493</v>
      </c>
      <c r="Q31" s="397">
        <v>2.488966219657104</v>
      </c>
      <c r="R31" s="397">
        <v>2.4955398861609037</v>
      </c>
      <c r="S31" s="170">
        <f t="shared" si="1"/>
        <v>2.49953267057524</v>
      </c>
      <c r="T31" s="395">
        <f t="shared" si="2"/>
        <v>28</v>
      </c>
      <c r="U31" s="391" t="s">
        <v>100</v>
      </c>
    </row>
    <row r="32" spans="1:21" ht="9" customHeight="1">
      <c r="A32" s="391" t="s">
        <v>77</v>
      </c>
      <c r="B32" s="243">
        <v>10653</v>
      </c>
      <c r="C32" s="243">
        <v>10676</v>
      </c>
      <c r="D32" s="243">
        <v>10887</v>
      </c>
      <c r="E32" s="243">
        <v>10896</v>
      </c>
      <c r="F32" s="243">
        <v>10970</v>
      </c>
      <c r="G32" s="398">
        <v>10957</v>
      </c>
      <c r="H32" s="243">
        <v>25529</v>
      </c>
      <c r="I32" s="243">
        <v>25800</v>
      </c>
      <c r="J32" s="243">
        <v>26397</v>
      </c>
      <c r="K32" s="243">
        <v>26756</v>
      </c>
      <c r="L32" s="243">
        <v>27310</v>
      </c>
      <c r="M32" s="753">
        <v>27395</v>
      </c>
      <c r="N32" s="397">
        <f t="shared" si="0"/>
        <v>2.3964141556369096</v>
      </c>
      <c r="O32" s="397">
        <v>2.416635443986512</v>
      </c>
      <c r="P32" s="397">
        <v>2.424634885643428</v>
      </c>
      <c r="Q32" s="397">
        <v>2.4555800293685754</v>
      </c>
      <c r="R32" s="397">
        <v>2.4895168641750227</v>
      </c>
      <c r="S32" s="170">
        <f t="shared" si="1"/>
        <v>2.5002281646436066</v>
      </c>
      <c r="T32" s="395">
        <f t="shared" si="2"/>
        <v>29</v>
      </c>
      <c r="U32" s="391" t="s">
        <v>77</v>
      </c>
    </row>
    <row r="33" spans="1:21" ht="9" customHeight="1">
      <c r="A33" s="391" t="s">
        <v>58</v>
      </c>
      <c r="B33" s="243">
        <v>9086</v>
      </c>
      <c r="C33" s="243">
        <v>9100</v>
      </c>
      <c r="D33" s="243">
        <v>9113</v>
      </c>
      <c r="E33" s="243">
        <v>9106</v>
      </c>
      <c r="F33" s="243">
        <v>9110</v>
      </c>
      <c r="G33" s="398">
        <v>9092</v>
      </c>
      <c r="H33" s="243">
        <v>22694</v>
      </c>
      <c r="I33" s="243">
        <v>22762</v>
      </c>
      <c r="J33" s="243">
        <v>23051</v>
      </c>
      <c r="K33" s="243">
        <v>22942</v>
      </c>
      <c r="L33" s="243">
        <v>22993</v>
      </c>
      <c r="M33" s="753">
        <v>22912</v>
      </c>
      <c r="N33" s="397">
        <f t="shared" si="0"/>
        <v>2.4976887519260402</v>
      </c>
      <c r="O33" s="397">
        <v>2.5013186813186814</v>
      </c>
      <c r="P33" s="397">
        <v>2.529463403928454</v>
      </c>
      <c r="Q33" s="397">
        <v>2.519437733362618</v>
      </c>
      <c r="R33" s="397">
        <v>2.5239297475301865</v>
      </c>
      <c r="S33" s="170">
        <f t="shared" si="1"/>
        <v>2.5200175978882533</v>
      </c>
      <c r="T33" s="395">
        <f t="shared" si="2"/>
        <v>30</v>
      </c>
      <c r="U33" s="391" t="s">
        <v>58</v>
      </c>
    </row>
    <row r="34" spans="1:21" ht="9" customHeight="1">
      <c r="A34" s="391" t="s">
        <v>67</v>
      </c>
      <c r="B34" s="243">
        <v>11215</v>
      </c>
      <c r="C34" s="243">
        <v>11186</v>
      </c>
      <c r="D34" s="243">
        <v>11186</v>
      </c>
      <c r="E34" s="243">
        <v>11183</v>
      </c>
      <c r="F34" s="243">
        <v>11183</v>
      </c>
      <c r="G34" s="398">
        <v>11188</v>
      </c>
      <c r="H34" s="243">
        <v>28238</v>
      </c>
      <c r="I34" s="243">
        <v>28279</v>
      </c>
      <c r="J34" s="243">
        <v>28315</v>
      </c>
      <c r="K34" s="243">
        <v>28317</v>
      </c>
      <c r="L34" s="243">
        <v>28340</v>
      </c>
      <c r="M34" s="753">
        <v>28358</v>
      </c>
      <c r="N34" s="397">
        <f t="shared" si="0"/>
        <v>2.5178778421756576</v>
      </c>
      <c r="O34" s="397">
        <v>2.528070802789201</v>
      </c>
      <c r="P34" s="397">
        <v>2.5312891113892366</v>
      </c>
      <c r="Q34" s="397">
        <v>2.5321470088527227</v>
      </c>
      <c r="R34" s="397">
        <v>2.5342037020477512</v>
      </c>
      <c r="S34" s="170">
        <f t="shared" si="1"/>
        <v>2.5346800143010366</v>
      </c>
      <c r="T34" s="395">
        <f t="shared" si="2"/>
        <v>31</v>
      </c>
      <c r="U34" s="391" t="s">
        <v>67</v>
      </c>
    </row>
    <row r="35" spans="1:21" ht="9" customHeight="1">
      <c r="A35" s="391" t="s">
        <v>87</v>
      </c>
      <c r="B35" s="243">
        <v>19290</v>
      </c>
      <c r="C35" s="243">
        <v>19301</v>
      </c>
      <c r="D35" s="243">
        <v>19307</v>
      </c>
      <c r="E35" s="243">
        <v>19292</v>
      </c>
      <c r="F35" s="243">
        <v>19266</v>
      </c>
      <c r="G35" s="398">
        <v>19266</v>
      </c>
      <c r="H35" s="243">
        <v>48371</v>
      </c>
      <c r="I35" s="243">
        <v>48550</v>
      </c>
      <c r="J35" s="243">
        <v>48767</v>
      </c>
      <c r="K35" s="243">
        <v>48857</v>
      </c>
      <c r="L35" s="243">
        <v>48888</v>
      </c>
      <c r="M35" s="753">
        <v>48970</v>
      </c>
      <c r="N35" s="397">
        <f t="shared" si="0"/>
        <v>2.5075686884396062</v>
      </c>
      <c r="O35" s="397">
        <v>2.5154137091342417</v>
      </c>
      <c r="P35" s="397">
        <v>2.5258714455896825</v>
      </c>
      <c r="Q35" s="397">
        <v>2.532500518349575</v>
      </c>
      <c r="R35" s="397">
        <v>2.5375272500778574</v>
      </c>
      <c r="S35" s="170">
        <f t="shared" si="1"/>
        <v>2.541783452714627</v>
      </c>
      <c r="T35" s="395">
        <f t="shared" si="2"/>
        <v>32</v>
      </c>
      <c r="U35" s="391" t="s">
        <v>87</v>
      </c>
    </row>
    <row r="36" spans="1:21" ht="9" customHeight="1">
      <c r="A36" s="391" t="s">
        <v>86</v>
      </c>
      <c r="B36" s="243">
        <v>15026</v>
      </c>
      <c r="C36" s="243">
        <v>15033</v>
      </c>
      <c r="D36" s="243">
        <v>15033</v>
      </c>
      <c r="E36" s="243">
        <v>15033</v>
      </c>
      <c r="F36" s="243">
        <v>15549</v>
      </c>
      <c r="G36" s="398">
        <v>14969</v>
      </c>
      <c r="H36" s="243">
        <v>38057</v>
      </c>
      <c r="I36" s="243">
        <v>38086</v>
      </c>
      <c r="J36" s="243">
        <v>38084</v>
      </c>
      <c r="K36" s="243">
        <v>38084</v>
      </c>
      <c r="L36" s="243">
        <v>39267</v>
      </c>
      <c r="M36" s="753">
        <v>38055</v>
      </c>
      <c r="N36" s="397">
        <f aca="true" t="shared" si="3" ref="N36:N53">H36/B36</f>
        <v>2.532743245041927</v>
      </c>
      <c r="O36" s="397">
        <v>2.5334929821060332</v>
      </c>
      <c r="P36" s="397">
        <v>2.5333599414621166</v>
      </c>
      <c r="Q36" s="397">
        <v>2.5333599414621166</v>
      </c>
      <c r="R36" s="397">
        <v>2.5253714065213195</v>
      </c>
      <c r="S36" s="170">
        <f aca="true" t="shared" si="4" ref="S36:S53">M36/G36</f>
        <v>2.542253991582604</v>
      </c>
      <c r="T36" s="395">
        <f aca="true" t="shared" si="5" ref="T36:T53">RANK(S36,S$4:S$53,1)</f>
        <v>33</v>
      </c>
      <c r="U36" s="391" t="s">
        <v>86</v>
      </c>
    </row>
    <row r="37" spans="1:21" ht="9" customHeight="1">
      <c r="A37" s="391" t="s">
        <v>54</v>
      </c>
      <c r="B37" s="243">
        <v>10892</v>
      </c>
      <c r="C37" s="243">
        <v>10893</v>
      </c>
      <c r="D37" s="243">
        <v>11580</v>
      </c>
      <c r="E37" s="243">
        <v>10955</v>
      </c>
      <c r="F37" s="243">
        <v>10978</v>
      </c>
      <c r="G37" s="398">
        <v>10936</v>
      </c>
      <c r="H37" s="243">
        <v>27629</v>
      </c>
      <c r="I37" s="243">
        <v>27760</v>
      </c>
      <c r="J37" s="243">
        <v>29240</v>
      </c>
      <c r="K37" s="243">
        <v>28067</v>
      </c>
      <c r="L37" s="243">
        <v>28156</v>
      </c>
      <c r="M37" s="753">
        <v>28098</v>
      </c>
      <c r="N37" s="397">
        <f t="shared" si="3"/>
        <v>2.5366323907455013</v>
      </c>
      <c r="O37" s="397">
        <v>2.548425594418434</v>
      </c>
      <c r="P37" s="397">
        <v>2.5250431778929188</v>
      </c>
      <c r="Q37" s="397">
        <v>2.562026471930625</v>
      </c>
      <c r="R37" s="397">
        <v>2.564765895427218</v>
      </c>
      <c r="S37" s="170">
        <f t="shared" si="4"/>
        <v>2.5693123628383323</v>
      </c>
      <c r="T37" s="395">
        <f t="shared" si="5"/>
        <v>34</v>
      </c>
      <c r="U37" s="391" t="s">
        <v>54</v>
      </c>
    </row>
    <row r="38" spans="1:21" ht="9" customHeight="1">
      <c r="A38" s="391" t="s">
        <v>64</v>
      </c>
      <c r="B38" s="243">
        <v>10243</v>
      </c>
      <c r="C38" s="243">
        <v>10255</v>
      </c>
      <c r="D38" s="243">
        <v>8881</v>
      </c>
      <c r="E38" s="243">
        <v>8895</v>
      </c>
      <c r="F38" s="243">
        <v>8909</v>
      </c>
      <c r="G38" s="398">
        <v>8887</v>
      </c>
      <c r="H38" s="243">
        <v>25065</v>
      </c>
      <c r="I38" s="243">
        <v>25305</v>
      </c>
      <c r="J38" s="243">
        <v>22673</v>
      </c>
      <c r="K38" s="243">
        <v>22837</v>
      </c>
      <c r="L38" s="243">
        <v>22970</v>
      </c>
      <c r="M38" s="753">
        <v>22974</v>
      </c>
      <c r="N38" s="397">
        <f t="shared" si="3"/>
        <v>2.4470370008786486</v>
      </c>
      <c r="O38" s="397">
        <v>2.467576791808874</v>
      </c>
      <c r="P38" s="397">
        <v>2.552978268213039</v>
      </c>
      <c r="Q38" s="397">
        <v>2.5673974142776843</v>
      </c>
      <c r="R38" s="397">
        <v>2.5782916152205635</v>
      </c>
      <c r="S38" s="170">
        <f t="shared" si="4"/>
        <v>2.585124338922021</v>
      </c>
      <c r="T38" s="395">
        <f t="shared" si="5"/>
        <v>35</v>
      </c>
      <c r="U38" s="391" t="s">
        <v>64</v>
      </c>
    </row>
    <row r="39" spans="1:21" ht="9" customHeight="1">
      <c r="A39" s="391" t="s">
        <v>63</v>
      </c>
      <c r="B39" s="243">
        <v>944</v>
      </c>
      <c r="C39" s="243">
        <v>933</v>
      </c>
      <c r="D39" s="243">
        <v>940</v>
      </c>
      <c r="E39" s="243">
        <v>928</v>
      </c>
      <c r="F39" s="243">
        <v>928</v>
      </c>
      <c r="G39" s="398">
        <v>939</v>
      </c>
      <c r="H39" s="243">
        <v>2389</v>
      </c>
      <c r="I39" s="243">
        <v>2390</v>
      </c>
      <c r="J39" s="243">
        <v>2432</v>
      </c>
      <c r="K39" s="243">
        <v>2415</v>
      </c>
      <c r="L39" s="243">
        <v>2409</v>
      </c>
      <c r="M39" s="753">
        <v>2442</v>
      </c>
      <c r="N39" s="397">
        <f t="shared" si="3"/>
        <v>2.530720338983051</v>
      </c>
      <c r="O39" s="397">
        <v>2.5616291532690245</v>
      </c>
      <c r="P39" s="397">
        <v>2.5872340425531917</v>
      </c>
      <c r="Q39" s="397">
        <v>2.6023706896551726</v>
      </c>
      <c r="R39" s="397">
        <v>2.595905172413793</v>
      </c>
      <c r="S39" s="170">
        <f t="shared" si="4"/>
        <v>2.6006389776357826</v>
      </c>
      <c r="T39" s="395">
        <f t="shared" si="5"/>
        <v>36</v>
      </c>
      <c r="U39" s="391" t="s">
        <v>63</v>
      </c>
    </row>
    <row r="40" spans="1:21" ht="9" customHeight="1">
      <c r="A40" s="391" t="s">
        <v>96</v>
      </c>
      <c r="B40" s="243">
        <v>5835</v>
      </c>
      <c r="C40" s="243">
        <v>5853</v>
      </c>
      <c r="D40" s="243">
        <v>5858</v>
      </c>
      <c r="E40" s="243">
        <v>5858</v>
      </c>
      <c r="F40" s="243">
        <v>5848</v>
      </c>
      <c r="G40" s="398">
        <v>5831</v>
      </c>
      <c r="H40" s="243">
        <v>15079</v>
      </c>
      <c r="I40" s="243">
        <v>15178</v>
      </c>
      <c r="J40" s="243">
        <v>15260</v>
      </c>
      <c r="K40" s="243">
        <v>15260</v>
      </c>
      <c r="L40" s="243">
        <v>15237</v>
      </c>
      <c r="M40" s="753">
        <v>15188</v>
      </c>
      <c r="N40" s="397">
        <f t="shared" si="3"/>
        <v>2.5842330762639247</v>
      </c>
      <c r="O40" s="397">
        <v>2.5932000683410217</v>
      </c>
      <c r="P40" s="397">
        <v>2.604984636394674</v>
      </c>
      <c r="Q40" s="397">
        <v>2.604984636394674</v>
      </c>
      <c r="R40" s="397">
        <v>2.6055061559507524</v>
      </c>
      <c r="S40" s="170">
        <f t="shared" si="4"/>
        <v>2.6046990224661295</v>
      </c>
      <c r="T40" s="395">
        <f t="shared" si="5"/>
        <v>37</v>
      </c>
      <c r="U40" s="391" t="s">
        <v>96</v>
      </c>
    </row>
    <row r="41" spans="1:21" ht="9" customHeight="1">
      <c r="A41" s="391" t="s">
        <v>99</v>
      </c>
      <c r="B41" s="243">
        <v>7046</v>
      </c>
      <c r="C41" s="243">
        <v>7053</v>
      </c>
      <c r="D41" s="243">
        <v>7046</v>
      </c>
      <c r="E41" s="243">
        <v>7045</v>
      </c>
      <c r="F41" s="243">
        <v>7043</v>
      </c>
      <c r="G41" s="398">
        <v>7044</v>
      </c>
      <c r="H41" s="243">
        <v>18216</v>
      </c>
      <c r="I41" s="243">
        <v>18287</v>
      </c>
      <c r="J41" s="243">
        <v>18308</v>
      </c>
      <c r="K41" s="243">
        <v>18367</v>
      </c>
      <c r="L41" s="243">
        <v>18396</v>
      </c>
      <c r="M41" s="753">
        <v>18392</v>
      </c>
      <c r="N41" s="397">
        <f t="shared" si="3"/>
        <v>2.5852966221969913</v>
      </c>
      <c r="O41" s="397">
        <v>2.592797391181058</v>
      </c>
      <c r="P41" s="397">
        <v>2.5983536758444505</v>
      </c>
      <c r="Q41" s="397">
        <v>2.607097232079489</v>
      </c>
      <c r="R41" s="397">
        <v>2.611955132755928</v>
      </c>
      <c r="S41" s="170">
        <f t="shared" si="4"/>
        <v>2.611016467915957</v>
      </c>
      <c r="T41" s="395">
        <f t="shared" si="5"/>
        <v>38</v>
      </c>
      <c r="U41" s="391" t="s">
        <v>99</v>
      </c>
    </row>
    <row r="42" spans="1:21" ht="9" customHeight="1">
      <c r="A42" s="391" t="s">
        <v>66</v>
      </c>
      <c r="B42" s="243">
        <v>16298</v>
      </c>
      <c r="C42" s="243">
        <v>16188</v>
      </c>
      <c r="D42" s="243">
        <v>16123</v>
      </c>
      <c r="E42" s="243">
        <v>16103</v>
      </c>
      <c r="F42" s="243">
        <v>16083</v>
      </c>
      <c r="G42" s="398">
        <v>16058</v>
      </c>
      <c r="H42" s="243">
        <v>41765</v>
      </c>
      <c r="I42" s="243">
        <v>41802</v>
      </c>
      <c r="J42" s="243">
        <v>41823</v>
      </c>
      <c r="K42" s="243">
        <v>41833</v>
      </c>
      <c r="L42" s="243">
        <v>41990</v>
      </c>
      <c r="M42" s="753">
        <v>41977</v>
      </c>
      <c r="N42" s="397">
        <f t="shared" si="3"/>
        <v>2.5625843661798995</v>
      </c>
      <c r="O42" s="397">
        <v>2.5822831727205338</v>
      </c>
      <c r="P42" s="397">
        <v>2.593996154561806</v>
      </c>
      <c r="Q42" s="397">
        <v>2.5978389120039744</v>
      </c>
      <c r="R42" s="397">
        <v>2.6108313125660634</v>
      </c>
      <c r="S42" s="170">
        <f t="shared" si="4"/>
        <v>2.614086436667082</v>
      </c>
      <c r="T42" s="395">
        <f t="shared" si="5"/>
        <v>39</v>
      </c>
      <c r="U42" s="391" t="s">
        <v>66</v>
      </c>
    </row>
    <row r="43" spans="1:21" ht="9" customHeight="1">
      <c r="A43" s="391" t="s">
        <v>94</v>
      </c>
      <c r="B43" s="243">
        <v>13790</v>
      </c>
      <c r="C43" s="243">
        <v>13797</v>
      </c>
      <c r="D43" s="243">
        <v>13809</v>
      </c>
      <c r="E43" s="243">
        <v>13817</v>
      </c>
      <c r="F43" s="243">
        <v>13836</v>
      </c>
      <c r="G43" s="398">
        <v>13886</v>
      </c>
      <c r="H43" s="243">
        <v>34984</v>
      </c>
      <c r="I43" s="243">
        <v>35287</v>
      </c>
      <c r="J43" s="243">
        <v>35720</v>
      </c>
      <c r="K43" s="243">
        <v>35941</v>
      </c>
      <c r="L43" s="243">
        <v>36110</v>
      </c>
      <c r="M43" s="753">
        <v>36420</v>
      </c>
      <c r="N43" s="397">
        <f t="shared" si="3"/>
        <v>2.5369108049311095</v>
      </c>
      <c r="O43" s="397">
        <v>2.5575849822425165</v>
      </c>
      <c r="P43" s="397">
        <v>2.586718806575422</v>
      </c>
      <c r="Q43" s="397">
        <v>2.601215893464573</v>
      </c>
      <c r="R43" s="397">
        <v>2.6098583405608555</v>
      </c>
      <c r="S43" s="170">
        <f t="shared" si="4"/>
        <v>2.6227855393921935</v>
      </c>
      <c r="T43" s="395">
        <f t="shared" si="5"/>
        <v>40</v>
      </c>
      <c r="U43" s="391" t="s">
        <v>94</v>
      </c>
    </row>
    <row r="44" spans="1:21" ht="9" customHeight="1">
      <c r="A44" s="391" t="s">
        <v>91</v>
      </c>
      <c r="B44" s="243">
        <v>1169</v>
      </c>
      <c r="C44" s="243">
        <v>1114</v>
      </c>
      <c r="D44" s="243">
        <v>1103</v>
      </c>
      <c r="E44" s="243">
        <v>1102</v>
      </c>
      <c r="F44" s="243">
        <v>1104</v>
      </c>
      <c r="G44" s="398">
        <v>1105</v>
      </c>
      <c r="H44" s="243">
        <v>3033</v>
      </c>
      <c r="I44" s="243">
        <v>2923</v>
      </c>
      <c r="J44" s="243">
        <v>2901</v>
      </c>
      <c r="K44" s="243">
        <v>2898</v>
      </c>
      <c r="L44" s="243">
        <v>2908</v>
      </c>
      <c r="M44" s="753">
        <v>2908</v>
      </c>
      <c r="N44" s="397">
        <f t="shared" si="3"/>
        <v>2.594525235243798</v>
      </c>
      <c r="O44" s="397">
        <v>2.6238779174147218</v>
      </c>
      <c r="P44" s="397">
        <v>2.630099728014506</v>
      </c>
      <c r="Q44" s="397">
        <v>2.629764065335753</v>
      </c>
      <c r="R44" s="397">
        <v>2.6340579710144927</v>
      </c>
      <c r="S44" s="170">
        <f t="shared" si="4"/>
        <v>2.6316742081447964</v>
      </c>
      <c r="T44" s="395">
        <f t="shared" si="5"/>
        <v>41</v>
      </c>
      <c r="U44" s="391" t="s">
        <v>91</v>
      </c>
    </row>
    <row r="45" spans="1:21" ht="9" customHeight="1">
      <c r="A45" s="391" t="s">
        <v>59</v>
      </c>
      <c r="B45" s="243">
        <v>3718</v>
      </c>
      <c r="C45" s="243">
        <v>3718</v>
      </c>
      <c r="D45" s="243">
        <v>3718</v>
      </c>
      <c r="E45" s="243">
        <v>3717</v>
      </c>
      <c r="F45" s="243">
        <v>3716</v>
      </c>
      <c r="G45" s="398">
        <v>3717</v>
      </c>
      <c r="H45" s="243">
        <v>9773</v>
      </c>
      <c r="I45" s="243">
        <v>9777</v>
      </c>
      <c r="J45" s="243">
        <v>9777</v>
      </c>
      <c r="K45" s="243">
        <v>9777</v>
      </c>
      <c r="L45" s="243">
        <v>9782</v>
      </c>
      <c r="M45" s="753">
        <v>9789</v>
      </c>
      <c r="N45" s="397">
        <f t="shared" si="3"/>
        <v>2.628563743948359</v>
      </c>
      <c r="O45" s="397">
        <v>2.629639591178053</v>
      </c>
      <c r="P45" s="397">
        <v>2.629639591178053</v>
      </c>
      <c r="Q45" s="397">
        <v>2.6303470540758678</v>
      </c>
      <c r="R45" s="397">
        <v>2.632400430570506</v>
      </c>
      <c r="S45" s="170">
        <f t="shared" si="4"/>
        <v>2.633575464083939</v>
      </c>
      <c r="T45" s="395">
        <f t="shared" si="5"/>
        <v>42</v>
      </c>
      <c r="U45" s="391" t="s">
        <v>59</v>
      </c>
    </row>
    <row r="46" spans="1:21" ht="9" customHeight="1">
      <c r="A46" s="391" t="s">
        <v>62</v>
      </c>
      <c r="B46" s="243">
        <v>17837</v>
      </c>
      <c r="C46" s="243">
        <v>17864</v>
      </c>
      <c r="D46" s="243">
        <v>17943</v>
      </c>
      <c r="E46" s="243">
        <v>17930</v>
      </c>
      <c r="F46" s="243">
        <v>17910</v>
      </c>
      <c r="G46" s="398">
        <v>17914</v>
      </c>
      <c r="H46" s="243">
        <v>45840</v>
      </c>
      <c r="I46" s="243">
        <v>46603</v>
      </c>
      <c r="J46" s="243">
        <v>46785</v>
      </c>
      <c r="K46" s="243">
        <v>47003</v>
      </c>
      <c r="L46" s="243">
        <v>47192</v>
      </c>
      <c r="M46" s="753">
        <v>47273</v>
      </c>
      <c r="N46" s="397">
        <f t="shared" si="3"/>
        <v>2.569938891069126</v>
      </c>
      <c r="O46" s="397">
        <v>2.6087662337662336</v>
      </c>
      <c r="P46" s="397">
        <v>2.6074235077746195</v>
      </c>
      <c r="Q46" s="397">
        <v>2.621472392638037</v>
      </c>
      <c r="R46" s="397">
        <v>2.6349525404801786</v>
      </c>
      <c r="S46" s="170">
        <f t="shared" si="4"/>
        <v>2.6388857876521157</v>
      </c>
      <c r="T46" s="395">
        <f t="shared" si="5"/>
        <v>43</v>
      </c>
      <c r="U46" s="391" t="s">
        <v>62</v>
      </c>
    </row>
    <row r="47" spans="1:21" ht="9" customHeight="1">
      <c r="A47" s="391" t="s">
        <v>56</v>
      </c>
      <c r="B47" s="243">
        <v>6611</v>
      </c>
      <c r="C47" s="243">
        <v>6785</v>
      </c>
      <c r="D47" s="243">
        <v>6816</v>
      </c>
      <c r="E47" s="243">
        <v>6800</v>
      </c>
      <c r="F47" s="243">
        <v>6813</v>
      </c>
      <c r="G47" s="398">
        <v>6785</v>
      </c>
      <c r="H47" s="243">
        <v>17407</v>
      </c>
      <c r="I47" s="243">
        <v>18067</v>
      </c>
      <c r="J47" s="243">
        <v>18449</v>
      </c>
      <c r="K47" s="243">
        <v>18503</v>
      </c>
      <c r="L47" s="243">
        <v>18737</v>
      </c>
      <c r="M47" s="753">
        <v>18752</v>
      </c>
      <c r="N47" s="397">
        <f t="shared" si="3"/>
        <v>2.6330358493420056</v>
      </c>
      <c r="O47" s="397">
        <v>2.662785556374355</v>
      </c>
      <c r="P47" s="397">
        <v>2.706719483568075</v>
      </c>
      <c r="Q47" s="397">
        <v>2.721029411764706</v>
      </c>
      <c r="R47" s="397">
        <v>2.7501834727726404</v>
      </c>
      <c r="S47" s="170">
        <f t="shared" si="4"/>
        <v>2.763743551952837</v>
      </c>
      <c r="T47" s="395">
        <f t="shared" si="5"/>
        <v>44</v>
      </c>
      <c r="U47" s="391" t="s">
        <v>56</v>
      </c>
    </row>
    <row r="48" spans="1:21" ht="9" customHeight="1">
      <c r="A48" s="391" t="s">
        <v>74</v>
      </c>
      <c r="B48" s="243">
        <v>9713</v>
      </c>
      <c r="C48" s="243">
        <v>9711</v>
      </c>
      <c r="D48" s="243">
        <v>9720</v>
      </c>
      <c r="E48" s="243">
        <v>9698</v>
      </c>
      <c r="F48" s="243">
        <v>9696</v>
      </c>
      <c r="G48" s="398">
        <v>9673</v>
      </c>
      <c r="H48" s="243">
        <v>27346</v>
      </c>
      <c r="I48" s="243">
        <v>27456</v>
      </c>
      <c r="J48" s="243">
        <v>27578</v>
      </c>
      <c r="K48" s="243">
        <v>27567</v>
      </c>
      <c r="L48" s="243">
        <v>27545</v>
      </c>
      <c r="M48" s="753">
        <v>27503</v>
      </c>
      <c r="N48" s="397">
        <f t="shared" si="3"/>
        <v>2.815402038505096</v>
      </c>
      <c r="O48" s="397">
        <v>2.8273092369477912</v>
      </c>
      <c r="P48" s="397">
        <v>2.8372427983539095</v>
      </c>
      <c r="Q48" s="397">
        <v>2.842544854609198</v>
      </c>
      <c r="R48" s="397">
        <v>2.840862211221122</v>
      </c>
      <c r="S48" s="170">
        <f t="shared" si="4"/>
        <v>2.843275095627003</v>
      </c>
      <c r="T48" s="395">
        <f t="shared" si="5"/>
        <v>45</v>
      </c>
      <c r="U48" s="391" t="s">
        <v>74</v>
      </c>
    </row>
    <row r="49" spans="1:21" ht="9" customHeight="1">
      <c r="A49" s="391" t="s">
        <v>72</v>
      </c>
      <c r="B49" s="243">
        <v>5130</v>
      </c>
      <c r="C49" s="243">
        <v>5131</v>
      </c>
      <c r="D49" s="243">
        <v>5136</v>
      </c>
      <c r="E49" s="243">
        <v>5140</v>
      </c>
      <c r="F49" s="243">
        <v>5150</v>
      </c>
      <c r="G49" s="398">
        <v>5150</v>
      </c>
      <c r="H49" s="243">
        <v>14553</v>
      </c>
      <c r="I49" s="243">
        <v>14596</v>
      </c>
      <c r="J49" s="243">
        <v>14624</v>
      </c>
      <c r="K49" s="243">
        <v>14621</v>
      </c>
      <c r="L49" s="243">
        <v>14657</v>
      </c>
      <c r="M49" s="753">
        <v>14675</v>
      </c>
      <c r="N49" s="397">
        <f t="shared" si="3"/>
        <v>2.836842105263158</v>
      </c>
      <c r="O49" s="397">
        <v>2.8446696550380044</v>
      </c>
      <c r="P49" s="397">
        <v>2.8473520249221185</v>
      </c>
      <c r="Q49" s="397">
        <v>2.8445525291828795</v>
      </c>
      <c r="R49" s="397">
        <v>2.8460194174757283</v>
      </c>
      <c r="S49" s="170">
        <f t="shared" si="4"/>
        <v>2.849514563106796</v>
      </c>
      <c r="T49" s="395">
        <f t="shared" si="5"/>
        <v>46</v>
      </c>
      <c r="U49" s="391" t="s">
        <v>72</v>
      </c>
    </row>
    <row r="50" spans="1:21" ht="9" customHeight="1">
      <c r="A50" s="391" t="s">
        <v>71</v>
      </c>
      <c r="B50" s="243">
        <v>2848</v>
      </c>
      <c r="C50" s="243">
        <v>2843</v>
      </c>
      <c r="D50" s="243">
        <v>2841</v>
      </c>
      <c r="E50" s="243">
        <v>2849</v>
      </c>
      <c r="F50" s="243">
        <v>2830</v>
      </c>
      <c r="G50" s="398">
        <v>2833</v>
      </c>
      <c r="H50" s="243">
        <v>8678</v>
      </c>
      <c r="I50" s="243">
        <v>8665</v>
      </c>
      <c r="J50" s="243">
        <v>8713</v>
      </c>
      <c r="K50" s="243">
        <v>8756</v>
      </c>
      <c r="L50" s="243">
        <v>8638</v>
      </c>
      <c r="M50" s="753">
        <v>8655</v>
      </c>
      <c r="N50" s="397">
        <f t="shared" si="3"/>
        <v>3.047050561797753</v>
      </c>
      <c r="O50" s="397">
        <v>3.047836792120999</v>
      </c>
      <c r="P50" s="397">
        <v>3.066877859908483</v>
      </c>
      <c r="Q50" s="397">
        <v>3.0733590733590734</v>
      </c>
      <c r="R50" s="397">
        <v>3.052296819787986</v>
      </c>
      <c r="S50" s="170">
        <f t="shared" si="4"/>
        <v>3.055065301800212</v>
      </c>
      <c r="T50" s="395">
        <f t="shared" si="5"/>
        <v>47</v>
      </c>
      <c r="U50" s="391" t="s">
        <v>71</v>
      </c>
    </row>
    <row r="51" spans="1:21" ht="9" customHeight="1">
      <c r="A51" s="391" t="s">
        <v>57</v>
      </c>
      <c r="B51" s="243">
        <v>15180</v>
      </c>
      <c r="C51" s="243">
        <v>15282</v>
      </c>
      <c r="D51" s="243">
        <v>15209</v>
      </c>
      <c r="E51" s="243">
        <v>15213</v>
      </c>
      <c r="F51" s="243">
        <v>15234</v>
      </c>
      <c r="G51" s="398">
        <v>15269</v>
      </c>
      <c r="H51" s="243">
        <v>49463</v>
      </c>
      <c r="I51" s="243">
        <v>50451</v>
      </c>
      <c r="J51" s="243">
        <v>50522</v>
      </c>
      <c r="K51" s="243">
        <v>50559</v>
      </c>
      <c r="L51" s="243">
        <v>50594</v>
      </c>
      <c r="M51" s="753">
        <v>50732</v>
      </c>
      <c r="N51" s="397">
        <f t="shared" si="3"/>
        <v>3.258432147562582</v>
      </c>
      <c r="O51" s="397">
        <v>3.301334903808402</v>
      </c>
      <c r="P51" s="397">
        <v>3.3218489052534683</v>
      </c>
      <c r="Q51" s="397">
        <v>3.3234076119108655</v>
      </c>
      <c r="R51" s="397">
        <v>3.3211238020217935</v>
      </c>
      <c r="S51" s="170">
        <f t="shared" si="4"/>
        <v>3.3225489553998298</v>
      </c>
      <c r="T51" s="395">
        <f t="shared" si="5"/>
        <v>48</v>
      </c>
      <c r="U51" s="391" t="s">
        <v>57</v>
      </c>
    </row>
    <row r="52" spans="1:21" ht="9" customHeight="1">
      <c r="A52" s="391" t="s">
        <v>61</v>
      </c>
      <c r="B52" s="243">
        <v>11961</v>
      </c>
      <c r="C52" s="243">
        <v>12059</v>
      </c>
      <c r="D52" s="243">
        <v>12047</v>
      </c>
      <c r="E52" s="243">
        <v>12040</v>
      </c>
      <c r="F52" s="243">
        <v>12069</v>
      </c>
      <c r="G52" s="398">
        <v>12062</v>
      </c>
      <c r="H52" s="243">
        <v>39808</v>
      </c>
      <c r="I52" s="243">
        <v>40604</v>
      </c>
      <c r="J52" s="243">
        <v>41266</v>
      </c>
      <c r="K52" s="243">
        <v>41477</v>
      </c>
      <c r="L52" s="243">
        <v>41914</v>
      </c>
      <c r="M52" s="753">
        <v>42080</v>
      </c>
      <c r="N52" s="397">
        <f t="shared" si="3"/>
        <v>3.328149820249143</v>
      </c>
      <c r="O52" s="397">
        <v>3.3671117008043785</v>
      </c>
      <c r="P52" s="397">
        <v>3.425417116294513</v>
      </c>
      <c r="Q52" s="397">
        <v>3.444933554817276</v>
      </c>
      <c r="R52" s="397">
        <v>3.4728643632446765</v>
      </c>
      <c r="S52" s="170">
        <f t="shared" si="4"/>
        <v>3.4886420162493783</v>
      </c>
      <c r="T52" s="395">
        <f t="shared" si="5"/>
        <v>49</v>
      </c>
      <c r="U52" s="391" t="s">
        <v>61</v>
      </c>
    </row>
    <row r="53" spans="1:21" ht="9" customHeight="1" thickBot="1">
      <c r="A53" s="233" t="s">
        <v>83</v>
      </c>
      <c r="B53" s="761">
        <v>2308</v>
      </c>
      <c r="C53" s="761">
        <v>2311</v>
      </c>
      <c r="D53" s="761">
        <v>2318</v>
      </c>
      <c r="E53" s="761">
        <v>2321</v>
      </c>
      <c r="F53" s="761">
        <v>2326</v>
      </c>
      <c r="G53" s="739">
        <v>2327</v>
      </c>
      <c r="H53" s="761">
        <v>8366</v>
      </c>
      <c r="I53" s="761">
        <v>8497</v>
      </c>
      <c r="J53" s="761">
        <v>8441</v>
      </c>
      <c r="K53" s="761">
        <v>8486</v>
      </c>
      <c r="L53" s="761">
        <v>8506</v>
      </c>
      <c r="M53" s="747">
        <v>8504</v>
      </c>
      <c r="N53" s="762">
        <f t="shared" si="3"/>
        <v>3.6247833622183707</v>
      </c>
      <c r="O53" s="762">
        <v>3.6767633059281697</v>
      </c>
      <c r="P53" s="762">
        <v>3.6415012942191542</v>
      </c>
      <c r="Q53" s="762">
        <v>3.6561826798793624</v>
      </c>
      <c r="R53" s="762">
        <v>3.656921754084265</v>
      </c>
      <c r="S53" s="191">
        <f t="shared" si="4"/>
        <v>3.654490760636012</v>
      </c>
      <c r="T53" s="758">
        <f t="shared" si="5"/>
        <v>50</v>
      </c>
      <c r="U53" s="233" t="s">
        <v>83</v>
      </c>
    </row>
    <row r="54" spans="1:21" ht="9" customHeight="1">
      <c r="A54" s="754" t="s">
        <v>52</v>
      </c>
      <c r="B54" s="759">
        <f aca="true" t="shared" si="6" ref="B54:M54">SUM(B4:B53)</f>
        <v>770623</v>
      </c>
      <c r="C54" s="759">
        <f t="shared" si="6"/>
        <v>771862</v>
      </c>
      <c r="D54" s="759">
        <f t="shared" si="6"/>
        <v>773295</v>
      </c>
      <c r="E54" s="759">
        <f t="shared" si="6"/>
        <v>775860</v>
      </c>
      <c r="F54" s="759">
        <f t="shared" si="6"/>
        <v>777682</v>
      </c>
      <c r="G54" s="730">
        <f t="shared" si="6"/>
        <v>777741</v>
      </c>
      <c r="H54" s="759">
        <f t="shared" si="6"/>
        <v>1809215</v>
      </c>
      <c r="I54" s="759">
        <f t="shared" si="6"/>
        <v>1818597</v>
      </c>
      <c r="J54" s="759">
        <f t="shared" si="6"/>
        <v>1830855</v>
      </c>
      <c r="K54" s="759">
        <f t="shared" si="6"/>
        <v>1838803</v>
      </c>
      <c r="L54" s="759">
        <f t="shared" si="6"/>
        <v>1846481</v>
      </c>
      <c r="M54" s="765">
        <f t="shared" si="6"/>
        <v>1849382</v>
      </c>
      <c r="N54" s="760" t="s">
        <v>140</v>
      </c>
      <c r="O54" s="760" t="s">
        <v>140</v>
      </c>
      <c r="P54" s="760"/>
      <c r="Q54" s="760"/>
      <c r="R54" s="760"/>
      <c r="S54" s="309"/>
      <c r="T54" s="757"/>
      <c r="U54" s="754" t="s">
        <v>140</v>
      </c>
    </row>
    <row r="55" spans="1:21" ht="9" customHeight="1" thickBot="1">
      <c r="A55" s="233" t="s">
        <v>149</v>
      </c>
      <c r="B55" s="247">
        <f>B54/50</f>
        <v>15412.46</v>
      </c>
      <c r="C55" s="247">
        <f aca="true" t="shared" si="7" ref="C55:M55">C54/50</f>
        <v>15437.24</v>
      </c>
      <c r="D55" s="247">
        <f t="shared" si="7"/>
        <v>15465.9</v>
      </c>
      <c r="E55" s="247">
        <f>E54/50</f>
        <v>15517.2</v>
      </c>
      <c r="F55" s="247">
        <f>F54/50</f>
        <v>15553.64</v>
      </c>
      <c r="G55" s="746">
        <f>G54/50</f>
        <v>15554.82</v>
      </c>
      <c r="H55" s="247">
        <f t="shared" si="7"/>
        <v>36184.3</v>
      </c>
      <c r="I55" s="247">
        <f t="shared" si="7"/>
        <v>36371.94</v>
      </c>
      <c r="J55" s="247">
        <f t="shared" si="7"/>
        <v>36617.1</v>
      </c>
      <c r="K55" s="247">
        <f t="shared" si="7"/>
        <v>36776.06</v>
      </c>
      <c r="L55" s="247">
        <f t="shared" si="7"/>
        <v>36929.62</v>
      </c>
      <c r="M55" s="746">
        <f t="shared" si="7"/>
        <v>36987.64</v>
      </c>
      <c r="N55" s="188">
        <f>H55/B55</f>
        <v>2.3477303428524716</v>
      </c>
      <c r="O55" s="188">
        <v>2.36</v>
      </c>
      <c r="P55" s="188">
        <v>2.3676022733885516</v>
      </c>
      <c r="Q55" s="188">
        <v>2.370019075606424</v>
      </c>
      <c r="R55" s="188">
        <v>2.3743393829354416</v>
      </c>
      <c r="S55" s="191">
        <f>M55/G55</f>
        <v>2.377889297336774</v>
      </c>
      <c r="T55" s="758"/>
      <c r="U55" s="233" t="s">
        <v>140</v>
      </c>
    </row>
    <row r="56" spans="1:21" ht="9" customHeight="1">
      <c r="A56" s="754"/>
      <c r="B56" s="308"/>
      <c r="C56" s="308"/>
      <c r="D56" s="308"/>
      <c r="E56" s="308"/>
      <c r="F56" s="308"/>
      <c r="G56" s="756"/>
      <c r="H56" s="308"/>
      <c r="I56" s="308"/>
      <c r="J56" s="308"/>
      <c r="K56" s="308"/>
      <c r="L56" s="308"/>
      <c r="M56" s="756"/>
      <c r="N56" s="760"/>
      <c r="O56" s="760"/>
      <c r="P56" s="760"/>
      <c r="Q56" s="760"/>
      <c r="R56" s="760"/>
      <c r="S56" s="309"/>
      <c r="T56" s="757"/>
      <c r="U56" s="754"/>
    </row>
    <row r="57" spans="1:21" ht="9" customHeight="1">
      <c r="A57" s="767" t="s">
        <v>266</v>
      </c>
      <c r="B57" s="236"/>
      <c r="C57" s="236"/>
      <c r="D57" s="236"/>
      <c r="E57" s="236"/>
      <c r="F57" s="236"/>
      <c r="G57" s="392"/>
      <c r="H57" s="236"/>
      <c r="I57" s="236"/>
      <c r="J57" s="236"/>
      <c r="K57" s="236"/>
      <c r="L57" s="236"/>
      <c r="M57" s="768"/>
      <c r="N57" s="236"/>
      <c r="O57" s="236"/>
      <c r="P57" s="236"/>
      <c r="Q57" s="236"/>
      <c r="R57" s="236"/>
      <c r="S57" s="728"/>
      <c r="T57" s="236"/>
      <c r="U57" s="236"/>
    </row>
  </sheetData>
  <sheetProtection/>
  <mergeCells count="4">
    <mergeCell ref="B2:G2"/>
    <mergeCell ref="H2:M2"/>
    <mergeCell ref="N2:T2"/>
    <mergeCell ref="A1:U1"/>
  </mergeCells>
  <printOptions/>
  <pageMargins left="0.5" right="0.5" top="0.75" bottom="0.5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N57" sqref="A1:N57"/>
    </sheetView>
  </sheetViews>
  <sheetFormatPr defaultColWidth="8.57421875" defaultRowHeight="8.25" customHeight="1"/>
  <cols>
    <col min="1" max="1" width="12.00390625" style="182" customWidth="1"/>
    <col min="2" max="7" width="8.7109375" style="182" customWidth="1"/>
    <col min="8" max="12" width="8.7109375" style="162" customWidth="1"/>
    <col min="13" max="13" width="6.57421875" style="511" customWidth="1"/>
    <col min="14" max="14" width="8.7109375" style="182" customWidth="1"/>
    <col min="15" max="16384" width="8.57421875" style="182" customWidth="1"/>
  </cols>
  <sheetData>
    <row r="1" spans="1:14" s="752" customFormat="1" ht="12" customHeight="1">
      <c r="A1" s="1424" t="s">
        <v>236</v>
      </c>
      <c r="B1" s="1410"/>
      <c r="C1" s="1410"/>
      <c r="D1" s="1410"/>
      <c r="E1" s="1410"/>
      <c r="F1" s="1410"/>
      <c r="G1" s="1410"/>
      <c r="H1" s="1410"/>
      <c r="I1" s="1410"/>
      <c r="J1" s="1410"/>
      <c r="K1" s="1410"/>
      <c r="L1" s="1410"/>
      <c r="M1" s="1410"/>
      <c r="N1" s="1411"/>
    </row>
    <row r="2" spans="1:14" ht="9" customHeight="1" thickBot="1">
      <c r="A2" s="731" t="s">
        <v>143</v>
      </c>
      <c r="B2" s="171">
        <v>1984</v>
      </c>
      <c r="C2" s="233">
        <v>1990</v>
      </c>
      <c r="D2" s="171">
        <v>1995</v>
      </c>
      <c r="E2" s="172">
        <v>2000</v>
      </c>
      <c r="F2" s="172">
        <v>2001</v>
      </c>
      <c r="G2" s="172">
        <v>2002</v>
      </c>
      <c r="H2" s="172">
        <v>2003</v>
      </c>
      <c r="I2" s="172">
        <v>2004</v>
      </c>
      <c r="J2" s="172">
        <v>2005</v>
      </c>
      <c r="K2" s="172">
        <v>2006</v>
      </c>
      <c r="L2" s="496">
        <v>2007</v>
      </c>
      <c r="M2" s="496" t="s">
        <v>145</v>
      </c>
      <c r="N2" s="732" t="s">
        <v>144</v>
      </c>
    </row>
    <row r="3" spans="1:14" ht="9" customHeight="1">
      <c r="A3" s="729" t="s">
        <v>95</v>
      </c>
      <c r="B3" s="342">
        <v>71448</v>
      </c>
      <c r="C3" s="342">
        <v>76612</v>
      </c>
      <c r="D3" s="342">
        <v>78479</v>
      </c>
      <c r="E3" s="505">
        <v>79284</v>
      </c>
      <c r="F3" s="505">
        <v>79369</v>
      </c>
      <c r="G3" s="300">
        <v>79516</v>
      </c>
      <c r="H3" s="506">
        <v>79517</v>
      </c>
      <c r="I3" s="506">
        <v>79624</v>
      </c>
      <c r="J3" s="506">
        <v>79651</v>
      </c>
      <c r="K3" s="506">
        <v>79852</v>
      </c>
      <c r="L3" s="730">
        <v>80134</v>
      </c>
      <c r="M3" s="497">
        <f aca="true" t="shared" si="0" ref="M3:M34">RANK(L3,L$3:L$52,0)</f>
        <v>1</v>
      </c>
      <c r="N3" s="729" t="s">
        <v>95</v>
      </c>
    </row>
    <row r="4" spans="1:14" ht="9" customHeight="1">
      <c r="A4" s="720" t="s">
        <v>79</v>
      </c>
      <c r="B4" s="353">
        <v>76920</v>
      </c>
      <c r="C4" s="353">
        <v>77646</v>
      </c>
      <c r="D4" s="353">
        <v>78335</v>
      </c>
      <c r="E4" s="507">
        <v>78916</v>
      </c>
      <c r="F4" s="507">
        <v>79124</v>
      </c>
      <c r="G4" s="302">
        <v>79265</v>
      </c>
      <c r="H4" s="508">
        <v>79389</v>
      </c>
      <c r="I4" s="508">
        <v>79619</v>
      </c>
      <c r="J4" s="508">
        <v>79779</v>
      </c>
      <c r="K4" s="508">
        <v>79815</v>
      </c>
      <c r="L4" s="398">
        <v>80036</v>
      </c>
      <c r="M4" s="498">
        <f t="shared" si="0"/>
        <v>2</v>
      </c>
      <c r="N4" s="720" t="s">
        <v>79</v>
      </c>
    </row>
    <row r="5" spans="1:14" ht="9" customHeight="1">
      <c r="A5" s="720" t="s">
        <v>97</v>
      </c>
      <c r="B5" s="353">
        <v>54782</v>
      </c>
      <c r="C5" s="353">
        <v>55991</v>
      </c>
      <c r="D5" s="353">
        <v>56987</v>
      </c>
      <c r="E5" s="507">
        <v>57884</v>
      </c>
      <c r="F5" s="507">
        <v>56973</v>
      </c>
      <c r="G5" s="302">
        <v>57114</v>
      </c>
      <c r="H5" s="508">
        <v>57347</v>
      </c>
      <c r="I5" s="508">
        <v>57539</v>
      </c>
      <c r="J5" s="508">
        <v>57884</v>
      </c>
      <c r="K5" s="508">
        <v>57505</v>
      </c>
      <c r="L5" s="398">
        <v>57766</v>
      </c>
      <c r="M5" s="498">
        <f t="shared" si="0"/>
        <v>3</v>
      </c>
      <c r="N5" s="720" t="s">
        <v>97</v>
      </c>
    </row>
    <row r="6" spans="1:14" ht="9" customHeight="1">
      <c r="A6" s="720" t="s">
        <v>90</v>
      </c>
      <c r="B6" s="353">
        <v>44000</v>
      </c>
      <c r="C6" s="353">
        <v>44648</v>
      </c>
      <c r="D6" s="353">
        <v>44229</v>
      </c>
      <c r="E6" s="507">
        <v>43505</v>
      </c>
      <c r="F6" s="507">
        <v>43362</v>
      </c>
      <c r="G6" s="302">
        <v>43347</v>
      </c>
      <c r="H6" s="508">
        <v>43313</v>
      </c>
      <c r="I6" s="508">
        <v>43288</v>
      </c>
      <c r="J6" s="508">
        <v>43283</v>
      </c>
      <c r="K6" s="508">
        <v>43237</v>
      </c>
      <c r="L6" s="398">
        <v>43621</v>
      </c>
      <c r="M6" s="498">
        <f t="shared" si="0"/>
        <v>4</v>
      </c>
      <c r="N6" s="720" t="s">
        <v>90</v>
      </c>
    </row>
    <row r="7" spans="1:14" ht="9" customHeight="1">
      <c r="A7" s="720" t="s">
        <v>92</v>
      </c>
      <c r="B7" s="353">
        <v>40338</v>
      </c>
      <c r="C7" s="353">
        <v>41512</v>
      </c>
      <c r="D7" s="353">
        <v>41692</v>
      </c>
      <c r="E7" s="507">
        <v>41719</v>
      </c>
      <c r="F7" s="507">
        <v>41668</v>
      </c>
      <c r="G7" s="302">
        <v>41687</v>
      </c>
      <c r="H7" s="508">
        <v>41666</v>
      </c>
      <c r="I7" s="508">
        <v>41723</v>
      </c>
      <c r="J7" s="508">
        <v>41582</v>
      </c>
      <c r="K7" s="508">
        <v>41621</v>
      </c>
      <c r="L7" s="398">
        <v>41628</v>
      </c>
      <c r="M7" s="498">
        <f t="shared" si="0"/>
        <v>5</v>
      </c>
      <c r="N7" s="720" t="s">
        <v>92</v>
      </c>
    </row>
    <row r="8" spans="1:14" ht="9" customHeight="1">
      <c r="A8" s="720" t="s">
        <v>101</v>
      </c>
      <c r="B8" s="353">
        <v>31356</v>
      </c>
      <c r="C8" s="353">
        <v>31566</v>
      </c>
      <c r="D8" s="353">
        <v>32014</v>
      </c>
      <c r="E8" s="507">
        <v>34003</v>
      </c>
      <c r="F8" s="507">
        <v>34048</v>
      </c>
      <c r="G8" s="302">
        <v>34087</v>
      </c>
      <c r="H8" s="508">
        <v>33972</v>
      </c>
      <c r="I8" s="508">
        <v>34044</v>
      </c>
      <c r="J8" s="508">
        <v>34051</v>
      </c>
      <c r="K8" s="508">
        <v>34153</v>
      </c>
      <c r="L8" s="398">
        <v>34304</v>
      </c>
      <c r="M8" s="498">
        <f t="shared" si="0"/>
        <v>6</v>
      </c>
      <c r="N8" s="720" t="s">
        <v>101</v>
      </c>
    </row>
    <row r="9" spans="1:14" ht="9" customHeight="1">
      <c r="A9" s="720" t="s">
        <v>76</v>
      </c>
      <c r="B9" s="353">
        <v>32317</v>
      </c>
      <c r="C9" s="353">
        <v>32389</v>
      </c>
      <c r="D9" s="353">
        <v>32370</v>
      </c>
      <c r="E9" s="507">
        <v>32409</v>
      </c>
      <c r="F9" s="507">
        <v>32427</v>
      </c>
      <c r="G9" s="302">
        <v>32449</v>
      </c>
      <c r="H9" s="508">
        <v>32449</v>
      </c>
      <c r="I9" s="508">
        <v>32471</v>
      </c>
      <c r="J9" s="508">
        <v>32464</v>
      </c>
      <c r="K9" s="508">
        <v>33681</v>
      </c>
      <c r="L9" s="398">
        <v>33685</v>
      </c>
      <c r="M9" s="498">
        <f t="shared" si="0"/>
        <v>7</v>
      </c>
      <c r="N9" s="720" t="s">
        <v>76</v>
      </c>
    </row>
    <row r="10" spans="1:14" ht="9" customHeight="1">
      <c r="A10" s="720" t="s">
        <v>69</v>
      </c>
      <c r="B10" s="353">
        <v>25120</v>
      </c>
      <c r="C10" s="353">
        <v>27533</v>
      </c>
      <c r="D10" s="353">
        <v>27483</v>
      </c>
      <c r="E10" s="507">
        <v>27547</v>
      </c>
      <c r="F10" s="507">
        <v>27537</v>
      </c>
      <c r="G10" s="302">
        <v>27644</v>
      </c>
      <c r="H10" s="508">
        <v>27735</v>
      </c>
      <c r="I10" s="508">
        <v>27749</v>
      </c>
      <c r="J10" s="508">
        <v>27753</v>
      </c>
      <c r="K10" s="508">
        <v>27775</v>
      </c>
      <c r="L10" s="398">
        <v>27849</v>
      </c>
      <c r="M10" s="498">
        <f t="shared" si="0"/>
        <v>8</v>
      </c>
      <c r="N10" s="720" t="s">
        <v>69</v>
      </c>
    </row>
    <row r="11" spans="1:14" ht="9" customHeight="1">
      <c r="A11" s="720" t="s">
        <v>87</v>
      </c>
      <c r="B11" s="353">
        <v>20221</v>
      </c>
      <c r="C11" s="353">
        <v>20504</v>
      </c>
      <c r="D11" s="353">
        <v>20503</v>
      </c>
      <c r="E11" s="507">
        <v>22468</v>
      </c>
      <c r="F11" s="507">
        <v>22472</v>
      </c>
      <c r="G11" s="302">
        <v>22479</v>
      </c>
      <c r="H11" s="508">
        <v>22459</v>
      </c>
      <c r="I11" s="508">
        <v>22476</v>
      </c>
      <c r="J11" s="508">
        <v>22461</v>
      </c>
      <c r="K11" s="508">
        <v>22435</v>
      </c>
      <c r="L11" s="398">
        <v>22508</v>
      </c>
      <c r="M11" s="498">
        <f t="shared" si="0"/>
        <v>9</v>
      </c>
      <c r="N11" s="720" t="s">
        <v>87</v>
      </c>
    </row>
    <row r="12" spans="1:14" ht="9" customHeight="1">
      <c r="A12" s="720" t="s">
        <v>57</v>
      </c>
      <c r="B12" s="353">
        <v>18213</v>
      </c>
      <c r="C12" s="353">
        <v>18411</v>
      </c>
      <c r="D12" s="353">
        <v>18251</v>
      </c>
      <c r="E12" s="507">
        <v>18174</v>
      </c>
      <c r="F12" s="507">
        <v>18195</v>
      </c>
      <c r="G12" s="302">
        <v>18275</v>
      </c>
      <c r="H12" s="508">
        <v>18243</v>
      </c>
      <c r="I12" s="508">
        <v>18227</v>
      </c>
      <c r="J12" s="508">
        <v>18230</v>
      </c>
      <c r="K12" s="508">
        <v>18251</v>
      </c>
      <c r="L12" s="398">
        <v>18336</v>
      </c>
      <c r="M12" s="498">
        <f t="shared" si="0"/>
        <v>10</v>
      </c>
      <c r="N12" s="720" t="s">
        <v>57</v>
      </c>
    </row>
    <row r="13" spans="1:14" ht="9" customHeight="1">
      <c r="A13" s="720" t="s">
        <v>62</v>
      </c>
      <c r="B13" s="353">
        <v>18009.16</v>
      </c>
      <c r="C13" s="353">
        <v>17791</v>
      </c>
      <c r="D13" s="353">
        <v>17913</v>
      </c>
      <c r="E13" s="507">
        <v>18165</v>
      </c>
      <c r="F13" s="507">
        <v>18221</v>
      </c>
      <c r="G13" s="302">
        <v>18231</v>
      </c>
      <c r="H13" s="508">
        <v>18240</v>
      </c>
      <c r="I13" s="508">
        <v>18288</v>
      </c>
      <c r="J13" s="508">
        <v>18274</v>
      </c>
      <c r="K13" s="508">
        <v>17994</v>
      </c>
      <c r="L13" s="398">
        <v>18040</v>
      </c>
      <c r="M13" s="498">
        <f t="shared" si="0"/>
        <v>11</v>
      </c>
      <c r="N13" s="720" t="s">
        <v>62</v>
      </c>
    </row>
    <row r="14" spans="1:14" ht="9" customHeight="1">
      <c r="A14" s="720" t="s">
        <v>99</v>
      </c>
      <c r="B14" s="353">
        <v>18525</v>
      </c>
      <c r="C14" s="353">
        <v>18314</v>
      </c>
      <c r="D14" s="353">
        <v>18930</v>
      </c>
      <c r="E14" s="507">
        <v>18864</v>
      </c>
      <c r="F14" s="507">
        <v>18947</v>
      </c>
      <c r="G14" s="302">
        <v>18919</v>
      </c>
      <c r="H14" s="508">
        <v>18915</v>
      </c>
      <c r="I14" s="508">
        <v>17837</v>
      </c>
      <c r="J14" s="508">
        <v>17836</v>
      </c>
      <c r="K14" s="508">
        <v>17767</v>
      </c>
      <c r="L14" s="398">
        <v>17837</v>
      </c>
      <c r="M14" s="498">
        <f t="shared" si="0"/>
        <v>12</v>
      </c>
      <c r="N14" s="720" t="s">
        <v>99</v>
      </c>
    </row>
    <row r="15" spans="1:14" ht="9" customHeight="1">
      <c r="A15" s="720" t="s">
        <v>66</v>
      </c>
      <c r="B15" s="353">
        <v>17609</v>
      </c>
      <c r="C15" s="353">
        <v>17382</v>
      </c>
      <c r="D15" s="353">
        <v>17190</v>
      </c>
      <c r="E15" s="507">
        <v>16706</v>
      </c>
      <c r="F15" s="507">
        <v>16653</v>
      </c>
      <c r="G15" s="302">
        <v>16598</v>
      </c>
      <c r="H15" s="508">
        <v>16580</v>
      </c>
      <c r="I15" s="508">
        <v>16544</v>
      </c>
      <c r="J15" s="508">
        <v>16521</v>
      </c>
      <c r="K15" s="508">
        <v>16481</v>
      </c>
      <c r="L15" s="398">
        <v>16765</v>
      </c>
      <c r="M15" s="498">
        <f t="shared" si="0"/>
        <v>13</v>
      </c>
      <c r="N15" s="720" t="s">
        <v>66</v>
      </c>
    </row>
    <row r="16" spans="1:14" ht="9" customHeight="1">
      <c r="A16" s="720" t="s">
        <v>70</v>
      </c>
      <c r="B16" s="353">
        <v>16419</v>
      </c>
      <c r="C16" s="353">
        <v>16619</v>
      </c>
      <c r="D16" s="353">
        <v>16658</v>
      </c>
      <c r="E16" s="507">
        <v>16699</v>
      </c>
      <c r="F16" s="507">
        <v>16706</v>
      </c>
      <c r="G16" s="302">
        <v>16696</v>
      </c>
      <c r="H16" s="508">
        <v>16696</v>
      </c>
      <c r="I16" s="508">
        <v>16699</v>
      </c>
      <c r="J16" s="508">
        <v>16696</v>
      </c>
      <c r="K16" s="508">
        <v>16690</v>
      </c>
      <c r="L16" s="398">
        <v>16698</v>
      </c>
      <c r="M16" s="498">
        <f t="shared" si="0"/>
        <v>14</v>
      </c>
      <c r="N16" s="720" t="s">
        <v>70</v>
      </c>
    </row>
    <row r="17" spans="1:14" ht="9" customHeight="1">
      <c r="A17" s="720" t="s">
        <v>55</v>
      </c>
      <c r="B17" s="353">
        <v>16111</v>
      </c>
      <c r="C17" s="353">
        <v>16202</v>
      </c>
      <c r="D17" s="353">
        <v>16254</v>
      </c>
      <c r="E17" s="507">
        <v>16374</v>
      </c>
      <c r="F17" s="507">
        <v>16370</v>
      </c>
      <c r="G17" s="302">
        <v>16380</v>
      </c>
      <c r="H17" s="508">
        <v>16383</v>
      </c>
      <c r="I17" s="508">
        <v>16419</v>
      </c>
      <c r="J17" s="508">
        <v>16444</v>
      </c>
      <c r="K17" s="508">
        <v>16432</v>
      </c>
      <c r="L17" s="398">
        <v>16440</v>
      </c>
      <c r="M17" s="498">
        <f t="shared" si="0"/>
        <v>15</v>
      </c>
      <c r="N17" s="720" t="s">
        <v>55</v>
      </c>
    </row>
    <row r="18" spans="1:14" ht="9" customHeight="1">
      <c r="A18" s="720" t="s">
        <v>86</v>
      </c>
      <c r="B18" s="353">
        <v>16394</v>
      </c>
      <c r="C18" s="353">
        <v>16373</v>
      </c>
      <c r="D18" s="353">
        <v>16314</v>
      </c>
      <c r="E18" s="507">
        <v>16398</v>
      </c>
      <c r="F18" s="507">
        <v>16411</v>
      </c>
      <c r="G18" s="302">
        <v>15707</v>
      </c>
      <c r="H18" s="508">
        <v>15707</v>
      </c>
      <c r="I18" s="508">
        <v>15707</v>
      </c>
      <c r="J18" s="508">
        <v>15707</v>
      </c>
      <c r="K18" s="508">
        <v>15985</v>
      </c>
      <c r="L18" s="398">
        <v>16296</v>
      </c>
      <c r="M18" s="498">
        <f t="shared" si="0"/>
        <v>16</v>
      </c>
      <c r="N18" s="720" t="s">
        <v>86</v>
      </c>
    </row>
    <row r="19" spans="1:14" ht="9" customHeight="1">
      <c r="A19" s="720" t="s">
        <v>94</v>
      </c>
      <c r="B19" s="353">
        <v>11171</v>
      </c>
      <c r="C19" s="353">
        <v>14487</v>
      </c>
      <c r="D19" s="353">
        <v>14037</v>
      </c>
      <c r="E19" s="507">
        <v>14394</v>
      </c>
      <c r="F19" s="507">
        <v>14319</v>
      </c>
      <c r="G19" s="302">
        <v>14327</v>
      </c>
      <c r="H19" s="508">
        <v>14324</v>
      </c>
      <c r="I19" s="508">
        <v>14301</v>
      </c>
      <c r="J19" s="508">
        <v>14163</v>
      </c>
      <c r="K19" s="508">
        <v>14177</v>
      </c>
      <c r="L19" s="398">
        <v>14232</v>
      </c>
      <c r="M19" s="498">
        <f t="shared" si="0"/>
        <v>17</v>
      </c>
      <c r="N19" s="720" t="s">
        <v>94</v>
      </c>
    </row>
    <row r="20" spans="1:14" ht="9" customHeight="1">
      <c r="A20" s="720" t="s">
        <v>88</v>
      </c>
      <c r="B20" s="353">
        <v>13056</v>
      </c>
      <c r="C20" s="353">
        <v>13000</v>
      </c>
      <c r="D20" s="353">
        <v>13115</v>
      </c>
      <c r="E20" s="507">
        <v>13402</v>
      </c>
      <c r="F20" s="507">
        <v>13385</v>
      </c>
      <c r="G20" s="302">
        <v>13409</v>
      </c>
      <c r="H20" s="508">
        <v>13370</v>
      </c>
      <c r="I20" s="508">
        <v>13386</v>
      </c>
      <c r="J20" s="508">
        <v>13389</v>
      </c>
      <c r="K20" s="508">
        <v>13391</v>
      </c>
      <c r="L20" s="398">
        <v>13496</v>
      </c>
      <c r="M20" s="498">
        <f t="shared" si="0"/>
        <v>18</v>
      </c>
      <c r="N20" s="720" t="s">
        <v>88</v>
      </c>
    </row>
    <row r="21" spans="1:14" ht="9" customHeight="1">
      <c r="A21" s="720" t="s">
        <v>75</v>
      </c>
      <c r="B21" s="353">
        <v>13443</v>
      </c>
      <c r="C21" s="353">
        <v>13364</v>
      </c>
      <c r="D21" s="353">
        <v>13304</v>
      </c>
      <c r="E21" s="507">
        <v>13199</v>
      </c>
      <c r="F21" s="507">
        <v>13271</v>
      </c>
      <c r="G21" s="302">
        <v>13237</v>
      </c>
      <c r="H21" s="508">
        <v>13240</v>
      </c>
      <c r="I21" s="508">
        <v>13141</v>
      </c>
      <c r="J21" s="508">
        <v>13182</v>
      </c>
      <c r="K21" s="508">
        <v>13242</v>
      </c>
      <c r="L21" s="398">
        <v>12905</v>
      </c>
      <c r="M21" s="498">
        <f t="shared" si="0"/>
        <v>19</v>
      </c>
      <c r="N21" s="720" t="s">
        <v>75</v>
      </c>
    </row>
    <row r="22" spans="1:14" ht="9" customHeight="1">
      <c r="A22" s="720" t="s">
        <v>84</v>
      </c>
      <c r="B22" s="353">
        <v>12406</v>
      </c>
      <c r="C22" s="353">
        <v>11914</v>
      </c>
      <c r="D22" s="353">
        <v>11489</v>
      </c>
      <c r="E22" s="507">
        <v>11561</v>
      </c>
      <c r="F22" s="507">
        <v>11559</v>
      </c>
      <c r="G22" s="302">
        <v>11544</v>
      </c>
      <c r="H22" s="508">
        <v>11552</v>
      </c>
      <c r="I22" s="508">
        <v>12154</v>
      </c>
      <c r="J22" s="508">
        <v>12205</v>
      </c>
      <c r="K22" s="508">
        <v>12209</v>
      </c>
      <c r="L22" s="398">
        <v>12198</v>
      </c>
      <c r="M22" s="498">
        <f t="shared" si="0"/>
        <v>20</v>
      </c>
      <c r="N22" s="720" t="s">
        <v>84</v>
      </c>
    </row>
    <row r="23" spans="1:14" ht="9" customHeight="1">
      <c r="A23" s="720" t="s">
        <v>61</v>
      </c>
      <c r="B23" s="353">
        <v>11536</v>
      </c>
      <c r="C23" s="353">
        <v>11835</v>
      </c>
      <c r="D23" s="353">
        <v>11921</v>
      </c>
      <c r="E23" s="507">
        <v>11950</v>
      </c>
      <c r="F23" s="507">
        <v>12052</v>
      </c>
      <c r="G23" s="302">
        <v>12059</v>
      </c>
      <c r="H23" s="508">
        <v>12052</v>
      </c>
      <c r="I23" s="508">
        <v>12047</v>
      </c>
      <c r="J23" s="508">
        <v>12040</v>
      </c>
      <c r="K23" s="508">
        <v>12069</v>
      </c>
      <c r="L23" s="398">
        <v>12062</v>
      </c>
      <c r="M23" s="498">
        <f t="shared" si="0"/>
        <v>21</v>
      </c>
      <c r="N23" s="720" t="s">
        <v>61</v>
      </c>
    </row>
    <row r="24" spans="1:14" ht="9" customHeight="1">
      <c r="A24" s="720" t="s">
        <v>100</v>
      </c>
      <c r="B24" s="353">
        <v>12519</v>
      </c>
      <c r="C24" s="353">
        <v>12473</v>
      </c>
      <c r="D24" s="353">
        <v>12433</v>
      </c>
      <c r="E24" s="507">
        <v>11804</v>
      </c>
      <c r="F24" s="507">
        <v>11808</v>
      </c>
      <c r="G24" s="302">
        <v>11755</v>
      </c>
      <c r="H24" s="508">
        <v>11783</v>
      </c>
      <c r="I24" s="508">
        <v>11823</v>
      </c>
      <c r="J24" s="508">
        <v>11794</v>
      </c>
      <c r="K24" s="508">
        <v>11783</v>
      </c>
      <c r="L24" s="398">
        <v>11838</v>
      </c>
      <c r="M24" s="498">
        <f t="shared" si="0"/>
        <v>22</v>
      </c>
      <c r="N24" s="720" t="s">
        <v>100</v>
      </c>
    </row>
    <row r="25" spans="1:14" ht="9" customHeight="1">
      <c r="A25" s="720" t="s">
        <v>67</v>
      </c>
      <c r="B25" s="353">
        <v>11344</v>
      </c>
      <c r="C25" s="353">
        <v>11346</v>
      </c>
      <c r="D25" s="353">
        <v>11311</v>
      </c>
      <c r="E25" s="507">
        <v>11215</v>
      </c>
      <c r="F25" s="507">
        <v>11193</v>
      </c>
      <c r="G25" s="302">
        <v>11186</v>
      </c>
      <c r="H25" s="508">
        <v>11186</v>
      </c>
      <c r="I25" s="508">
        <v>11186</v>
      </c>
      <c r="J25" s="508">
        <v>11183</v>
      </c>
      <c r="K25" s="508">
        <v>11183</v>
      </c>
      <c r="L25" s="398">
        <v>11188</v>
      </c>
      <c r="M25" s="498">
        <f t="shared" si="0"/>
        <v>23</v>
      </c>
      <c r="N25" s="720" t="s">
        <v>67</v>
      </c>
    </row>
    <row r="26" spans="1:14" ht="9" customHeight="1">
      <c r="A26" s="720" t="s">
        <v>54</v>
      </c>
      <c r="B26" s="353">
        <v>11688</v>
      </c>
      <c r="C26" s="353">
        <v>10991</v>
      </c>
      <c r="D26" s="353">
        <v>10973</v>
      </c>
      <c r="E26" s="507">
        <v>11054</v>
      </c>
      <c r="F26" s="507">
        <v>11062</v>
      </c>
      <c r="G26" s="302">
        <v>11062</v>
      </c>
      <c r="H26" s="508">
        <v>11061</v>
      </c>
      <c r="I26" s="508">
        <v>11749</v>
      </c>
      <c r="J26" s="508">
        <v>11124</v>
      </c>
      <c r="K26" s="508">
        <v>11147</v>
      </c>
      <c r="L26" s="398">
        <v>11105</v>
      </c>
      <c r="M26" s="498">
        <f t="shared" si="0"/>
        <v>24</v>
      </c>
      <c r="N26" s="720" t="s">
        <v>54</v>
      </c>
    </row>
    <row r="27" spans="1:14" ht="9" customHeight="1">
      <c r="A27" s="720" t="s">
        <v>78</v>
      </c>
      <c r="B27" s="353">
        <v>7830</v>
      </c>
      <c r="C27" s="353">
        <v>8205</v>
      </c>
      <c r="D27" s="353">
        <v>8154</v>
      </c>
      <c r="E27" s="507">
        <v>7093</v>
      </c>
      <c r="F27" s="507">
        <v>7858</v>
      </c>
      <c r="G27" s="302">
        <v>8244</v>
      </c>
      <c r="H27" s="508">
        <v>8254</v>
      </c>
      <c r="I27" s="508">
        <v>8253</v>
      </c>
      <c r="J27" s="508">
        <v>10789</v>
      </c>
      <c r="K27" s="508">
        <v>11075</v>
      </c>
      <c r="L27" s="398">
        <v>11071</v>
      </c>
      <c r="M27" s="498">
        <f t="shared" si="0"/>
        <v>25</v>
      </c>
      <c r="N27" s="720" t="s">
        <v>78</v>
      </c>
    </row>
    <row r="28" spans="1:14" ht="9" customHeight="1">
      <c r="A28" s="720" t="s">
        <v>77</v>
      </c>
      <c r="B28" s="353">
        <v>10324</v>
      </c>
      <c r="C28" s="353">
        <v>10447</v>
      </c>
      <c r="D28" s="353">
        <v>10612</v>
      </c>
      <c r="E28" s="507">
        <v>10728</v>
      </c>
      <c r="F28" s="507">
        <v>10793</v>
      </c>
      <c r="G28" s="302">
        <v>10783</v>
      </c>
      <c r="H28" s="508">
        <v>10943</v>
      </c>
      <c r="I28" s="508">
        <v>10918</v>
      </c>
      <c r="J28" s="508">
        <v>10948</v>
      </c>
      <c r="K28" s="508">
        <v>11056</v>
      </c>
      <c r="L28" s="398">
        <v>11046</v>
      </c>
      <c r="M28" s="498">
        <f t="shared" si="0"/>
        <v>26</v>
      </c>
      <c r="N28" s="720" t="s">
        <v>77</v>
      </c>
    </row>
    <row r="29" spans="1:14" ht="9" customHeight="1">
      <c r="A29" s="720" t="s">
        <v>68</v>
      </c>
      <c r="B29" s="353">
        <v>10692</v>
      </c>
      <c r="C29" s="353">
        <v>10681</v>
      </c>
      <c r="D29" s="353">
        <v>10681</v>
      </c>
      <c r="E29" s="507">
        <v>10799</v>
      </c>
      <c r="F29" s="507">
        <v>10380</v>
      </c>
      <c r="G29" s="302">
        <v>10379</v>
      </c>
      <c r="H29" s="508">
        <v>10378</v>
      </c>
      <c r="I29" s="508">
        <v>10375</v>
      </c>
      <c r="J29" s="508">
        <v>10548</v>
      </c>
      <c r="K29" s="508">
        <v>10546</v>
      </c>
      <c r="L29" s="398">
        <v>10607</v>
      </c>
      <c r="M29" s="498">
        <f t="shared" si="0"/>
        <v>27</v>
      </c>
      <c r="N29" s="720" t="s">
        <v>68</v>
      </c>
    </row>
    <row r="30" spans="1:14" ht="9" customHeight="1">
      <c r="A30" s="720" t="s">
        <v>81</v>
      </c>
      <c r="B30" s="353">
        <v>10385</v>
      </c>
      <c r="C30" s="353">
        <v>10281</v>
      </c>
      <c r="D30" s="353">
        <v>10273</v>
      </c>
      <c r="E30" s="507">
        <v>10277</v>
      </c>
      <c r="F30" s="507">
        <v>10290</v>
      </c>
      <c r="G30" s="302">
        <v>10278</v>
      </c>
      <c r="H30" s="508">
        <v>10282</v>
      </c>
      <c r="I30" s="508">
        <v>10268</v>
      </c>
      <c r="J30" s="508">
        <v>10256</v>
      </c>
      <c r="K30" s="508">
        <v>10225</v>
      </c>
      <c r="L30" s="398">
        <v>10218</v>
      </c>
      <c r="M30" s="498">
        <f t="shared" si="0"/>
        <v>28</v>
      </c>
      <c r="N30" s="720" t="s">
        <v>81</v>
      </c>
    </row>
    <row r="31" spans="1:14" ht="9" customHeight="1">
      <c r="A31" s="720" t="s">
        <v>58</v>
      </c>
      <c r="B31" s="353">
        <v>9301</v>
      </c>
      <c r="C31" s="353">
        <v>9370</v>
      </c>
      <c r="D31" s="353">
        <v>9250</v>
      </c>
      <c r="E31" s="507">
        <v>10275</v>
      </c>
      <c r="F31" s="507">
        <v>10296</v>
      </c>
      <c r="G31" s="302">
        <v>10384</v>
      </c>
      <c r="H31" s="508">
        <v>10396</v>
      </c>
      <c r="I31" s="508">
        <v>10340</v>
      </c>
      <c r="J31" s="508">
        <v>10343</v>
      </c>
      <c r="K31" s="508">
        <v>10356</v>
      </c>
      <c r="L31" s="398">
        <v>9752</v>
      </c>
      <c r="M31" s="498">
        <f t="shared" si="0"/>
        <v>29</v>
      </c>
      <c r="N31" s="720" t="s">
        <v>58</v>
      </c>
    </row>
    <row r="32" spans="1:14" ht="9" customHeight="1">
      <c r="A32" s="720" t="s">
        <v>74</v>
      </c>
      <c r="B32" s="353">
        <v>9510</v>
      </c>
      <c r="C32" s="353">
        <v>9549</v>
      </c>
      <c r="D32" s="353">
        <v>9642</v>
      </c>
      <c r="E32" s="507">
        <v>9713</v>
      </c>
      <c r="F32" s="507">
        <v>9725</v>
      </c>
      <c r="G32" s="302">
        <v>9748</v>
      </c>
      <c r="H32" s="508">
        <v>9778</v>
      </c>
      <c r="I32" s="508">
        <v>9757</v>
      </c>
      <c r="J32" s="508">
        <v>9735</v>
      </c>
      <c r="K32" s="508">
        <v>9734</v>
      </c>
      <c r="L32" s="398">
        <v>9711</v>
      </c>
      <c r="M32" s="498">
        <f t="shared" si="0"/>
        <v>30</v>
      </c>
      <c r="N32" s="720" t="s">
        <v>74</v>
      </c>
    </row>
    <row r="33" spans="1:14" ht="9" customHeight="1">
      <c r="A33" s="720" t="s">
        <v>64</v>
      </c>
      <c r="B33" s="353">
        <v>10160</v>
      </c>
      <c r="C33" s="353">
        <v>10225</v>
      </c>
      <c r="D33" s="353">
        <v>10145</v>
      </c>
      <c r="E33" s="507">
        <v>10245</v>
      </c>
      <c r="F33" s="507">
        <v>10085</v>
      </c>
      <c r="G33" s="302">
        <v>10257</v>
      </c>
      <c r="H33" s="508">
        <v>9240</v>
      </c>
      <c r="I33" s="508">
        <v>9241</v>
      </c>
      <c r="J33" s="508">
        <v>9266</v>
      </c>
      <c r="K33" s="508">
        <v>9284</v>
      </c>
      <c r="L33" s="398">
        <v>9438</v>
      </c>
      <c r="M33" s="498">
        <f t="shared" si="0"/>
        <v>31</v>
      </c>
      <c r="N33" s="720" t="s">
        <v>64</v>
      </c>
    </row>
    <row r="34" spans="1:14" ht="9" customHeight="1">
      <c r="A34" s="720" t="s">
        <v>73</v>
      </c>
      <c r="B34" s="353">
        <v>7999</v>
      </c>
      <c r="C34" s="353">
        <v>8543</v>
      </c>
      <c r="D34" s="353">
        <v>8546</v>
      </c>
      <c r="E34" s="507">
        <v>8564</v>
      </c>
      <c r="F34" s="507">
        <v>8561</v>
      </c>
      <c r="G34" s="302">
        <v>8565</v>
      </c>
      <c r="H34" s="508">
        <v>8564</v>
      </c>
      <c r="I34" s="508">
        <v>8625</v>
      </c>
      <c r="J34" s="508">
        <v>8684</v>
      </c>
      <c r="K34" s="508">
        <v>8683</v>
      </c>
      <c r="L34" s="398">
        <v>8676</v>
      </c>
      <c r="M34" s="498">
        <f t="shared" si="0"/>
        <v>32</v>
      </c>
      <c r="N34" s="720" t="s">
        <v>73</v>
      </c>
    </row>
    <row r="35" spans="1:14" ht="9" customHeight="1">
      <c r="A35" s="720" t="s">
        <v>93</v>
      </c>
      <c r="B35" s="353">
        <v>7896</v>
      </c>
      <c r="C35" s="353">
        <v>7971</v>
      </c>
      <c r="D35" s="353">
        <v>7872</v>
      </c>
      <c r="E35" s="507">
        <v>7852</v>
      </c>
      <c r="F35" s="507">
        <v>7899</v>
      </c>
      <c r="G35" s="302">
        <v>7900</v>
      </c>
      <c r="H35" s="508">
        <v>7953</v>
      </c>
      <c r="I35" s="508">
        <v>7973</v>
      </c>
      <c r="J35" s="508">
        <v>8038</v>
      </c>
      <c r="K35" s="508">
        <v>8145</v>
      </c>
      <c r="L35" s="398">
        <v>8488</v>
      </c>
      <c r="M35" s="498">
        <f aca="true" t="shared" si="1" ref="M35:M52">RANK(L35,L$3:L$52,0)</f>
        <v>33</v>
      </c>
      <c r="N35" s="720" t="s">
        <v>93</v>
      </c>
    </row>
    <row r="36" spans="1:14" ht="9" customHeight="1">
      <c r="A36" s="720" t="s">
        <v>89</v>
      </c>
      <c r="B36" s="353">
        <v>10856</v>
      </c>
      <c r="C36" s="353">
        <v>11187</v>
      </c>
      <c r="D36" s="353">
        <v>11115</v>
      </c>
      <c r="E36" s="507">
        <v>12360</v>
      </c>
      <c r="F36" s="507">
        <v>12251</v>
      </c>
      <c r="G36" s="302">
        <v>12213</v>
      </c>
      <c r="H36" s="508">
        <v>12183</v>
      </c>
      <c r="I36" s="508">
        <v>12200</v>
      </c>
      <c r="J36" s="508">
        <v>12065</v>
      </c>
      <c r="K36" s="508">
        <v>12065</v>
      </c>
      <c r="L36" s="748">
        <v>8163</v>
      </c>
      <c r="M36" s="498">
        <f t="shared" si="1"/>
        <v>34</v>
      </c>
      <c r="N36" s="720" t="s">
        <v>89</v>
      </c>
    </row>
    <row r="37" spans="1:14" ht="9" customHeight="1">
      <c r="A37" s="720" t="s">
        <v>102</v>
      </c>
      <c r="B37" s="353">
        <v>6622</v>
      </c>
      <c r="C37" s="353">
        <v>6637</v>
      </c>
      <c r="D37" s="353">
        <v>6810</v>
      </c>
      <c r="E37" s="507">
        <v>7494</v>
      </c>
      <c r="F37" s="507">
        <v>7445</v>
      </c>
      <c r="G37" s="302">
        <v>7413</v>
      </c>
      <c r="H37" s="302">
        <v>7327</v>
      </c>
      <c r="I37" s="302">
        <v>7335</v>
      </c>
      <c r="J37" s="302">
        <v>7404</v>
      </c>
      <c r="K37" s="302">
        <v>7467</v>
      </c>
      <c r="L37" s="398">
        <v>7857</v>
      </c>
      <c r="M37" s="498">
        <f t="shared" si="1"/>
        <v>35</v>
      </c>
      <c r="N37" s="720" t="s">
        <v>102</v>
      </c>
    </row>
    <row r="38" spans="1:14" ht="9" customHeight="1">
      <c r="A38" s="720" t="s">
        <v>53</v>
      </c>
      <c r="B38" s="353">
        <v>11426</v>
      </c>
      <c r="C38" s="353">
        <v>5583</v>
      </c>
      <c r="D38" s="353">
        <v>5906</v>
      </c>
      <c r="E38" s="507">
        <v>6062</v>
      </c>
      <c r="F38" s="507">
        <v>6398</v>
      </c>
      <c r="G38" s="302">
        <v>6291</v>
      </c>
      <c r="H38" s="508">
        <v>6361</v>
      </c>
      <c r="I38" s="508">
        <v>6399</v>
      </c>
      <c r="J38" s="508">
        <v>6420</v>
      </c>
      <c r="K38" s="508">
        <v>6436</v>
      </c>
      <c r="L38" s="398">
        <v>7476</v>
      </c>
      <c r="M38" s="498">
        <f t="shared" si="1"/>
        <v>36</v>
      </c>
      <c r="N38" s="720" t="s">
        <v>53</v>
      </c>
    </row>
    <row r="39" spans="1:14" ht="9" customHeight="1">
      <c r="A39" s="720" t="s">
        <v>80</v>
      </c>
      <c r="B39" s="353">
        <v>7304</v>
      </c>
      <c r="C39" s="353">
        <v>7386</v>
      </c>
      <c r="D39" s="353">
        <v>7400</v>
      </c>
      <c r="E39" s="507">
        <v>7399</v>
      </c>
      <c r="F39" s="507">
        <v>7399</v>
      </c>
      <c r="G39" s="302">
        <v>7400</v>
      </c>
      <c r="H39" s="508">
        <v>7405</v>
      </c>
      <c r="I39" s="508">
        <v>7405</v>
      </c>
      <c r="J39" s="508">
        <v>7405</v>
      </c>
      <c r="K39" s="508">
        <v>7407</v>
      </c>
      <c r="L39" s="398">
        <v>7407</v>
      </c>
      <c r="M39" s="498">
        <f t="shared" si="1"/>
        <v>37</v>
      </c>
      <c r="N39" s="720" t="s">
        <v>80</v>
      </c>
    </row>
    <row r="40" spans="1:14" ht="9" customHeight="1">
      <c r="A40" s="720" t="s">
        <v>56</v>
      </c>
      <c r="B40" s="353">
        <v>5786</v>
      </c>
      <c r="C40" s="353">
        <v>6136</v>
      </c>
      <c r="D40" s="353">
        <v>6139</v>
      </c>
      <c r="E40" s="507">
        <v>6611</v>
      </c>
      <c r="F40" s="507">
        <v>6772</v>
      </c>
      <c r="G40" s="302">
        <v>6965</v>
      </c>
      <c r="H40" s="508">
        <v>6938</v>
      </c>
      <c r="I40" s="508">
        <v>6968</v>
      </c>
      <c r="J40" s="508">
        <v>6959</v>
      </c>
      <c r="K40" s="508">
        <v>7048</v>
      </c>
      <c r="L40" s="398">
        <v>7213</v>
      </c>
      <c r="M40" s="498">
        <f t="shared" si="1"/>
        <v>38</v>
      </c>
      <c r="N40" s="720" t="s">
        <v>56</v>
      </c>
    </row>
    <row r="41" spans="1:14" ht="9" customHeight="1">
      <c r="A41" s="720" t="s">
        <v>85</v>
      </c>
      <c r="B41" s="353">
        <v>5183</v>
      </c>
      <c r="C41" s="353">
        <v>5220</v>
      </c>
      <c r="D41" s="353">
        <v>5274</v>
      </c>
      <c r="E41" s="507">
        <v>5630</v>
      </c>
      <c r="F41" s="507">
        <v>5958</v>
      </c>
      <c r="G41" s="302">
        <v>6136</v>
      </c>
      <c r="H41" s="508">
        <v>6138</v>
      </c>
      <c r="I41" s="508">
        <v>6138</v>
      </c>
      <c r="J41" s="508">
        <v>5922</v>
      </c>
      <c r="K41" s="508">
        <v>5923</v>
      </c>
      <c r="L41" s="398">
        <v>5925</v>
      </c>
      <c r="M41" s="498">
        <f t="shared" si="1"/>
        <v>39</v>
      </c>
      <c r="N41" s="720" t="s">
        <v>85</v>
      </c>
    </row>
    <row r="42" spans="1:14" ht="9" customHeight="1">
      <c r="A42" s="720" t="s">
        <v>96</v>
      </c>
      <c r="B42" s="353">
        <v>5584</v>
      </c>
      <c r="C42" s="353">
        <v>5794</v>
      </c>
      <c r="D42" s="353">
        <v>5792</v>
      </c>
      <c r="E42" s="507">
        <v>5835</v>
      </c>
      <c r="F42" s="507">
        <v>5823</v>
      </c>
      <c r="G42" s="302">
        <v>5811</v>
      </c>
      <c r="H42" s="508">
        <v>5862</v>
      </c>
      <c r="I42" s="508">
        <v>5868</v>
      </c>
      <c r="J42" s="508">
        <v>5868</v>
      </c>
      <c r="K42" s="508">
        <v>5848</v>
      </c>
      <c r="L42" s="398">
        <v>5831</v>
      </c>
      <c r="M42" s="498">
        <f t="shared" si="1"/>
        <v>40</v>
      </c>
      <c r="N42" s="720" t="s">
        <v>96</v>
      </c>
    </row>
    <row r="43" spans="1:14" ht="9" customHeight="1">
      <c r="A43" s="720" t="s">
        <v>72</v>
      </c>
      <c r="B43" s="353">
        <v>5239</v>
      </c>
      <c r="C43" s="353">
        <v>5381</v>
      </c>
      <c r="D43" s="353">
        <v>5410</v>
      </c>
      <c r="E43" s="507">
        <v>5288</v>
      </c>
      <c r="F43" s="507">
        <v>5289</v>
      </c>
      <c r="G43" s="302">
        <v>5286</v>
      </c>
      <c r="H43" s="508">
        <v>5275</v>
      </c>
      <c r="I43" s="508">
        <v>5275</v>
      </c>
      <c r="J43" s="508">
        <v>5277</v>
      </c>
      <c r="K43" s="508">
        <v>5287</v>
      </c>
      <c r="L43" s="398">
        <v>5409</v>
      </c>
      <c r="M43" s="498">
        <f t="shared" si="1"/>
        <v>41</v>
      </c>
      <c r="N43" s="720" t="s">
        <v>72</v>
      </c>
    </row>
    <row r="44" spans="1:14" ht="9" customHeight="1">
      <c r="A44" s="720" t="s">
        <v>60</v>
      </c>
      <c r="B44" s="353">
        <v>4616</v>
      </c>
      <c r="C44" s="353">
        <v>4803</v>
      </c>
      <c r="D44" s="353">
        <v>4963</v>
      </c>
      <c r="E44" s="507">
        <v>5096</v>
      </c>
      <c r="F44" s="507">
        <v>5123</v>
      </c>
      <c r="G44" s="302">
        <v>5148</v>
      </c>
      <c r="H44" s="508">
        <v>5181</v>
      </c>
      <c r="I44" s="508">
        <v>5204</v>
      </c>
      <c r="J44" s="508">
        <v>5243</v>
      </c>
      <c r="K44" s="508">
        <v>5304</v>
      </c>
      <c r="L44" s="398">
        <v>5345</v>
      </c>
      <c r="M44" s="498">
        <f t="shared" si="1"/>
        <v>42</v>
      </c>
      <c r="N44" s="720" t="s">
        <v>60</v>
      </c>
    </row>
    <row r="45" spans="1:14" ht="9" customHeight="1">
      <c r="A45" s="720" t="s">
        <v>65</v>
      </c>
      <c r="B45" s="353">
        <v>5085</v>
      </c>
      <c r="C45" s="353">
        <v>5110</v>
      </c>
      <c r="D45" s="353">
        <v>5122</v>
      </c>
      <c r="E45" s="507">
        <v>5150</v>
      </c>
      <c r="F45" s="507">
        <v>4955</v>
      </c>
      <c r="G45" s="302">
        <v>4955</v>
      </c>
      <c r="H45" s="508">
        <v>4956</v>
      </c>
      <c r="I45" s="508">
        <v>4951</v>
      </c>
      <c r="J45" s="508">
        <v>4957</v>
      </c>
      <c r="K45" s="508">
        <v>4959</v>
      </c>
      <c r="L45" s="398">
        <v>4959</v>
      </c>
      <c r="M45" s="498">
        <f t="shared" si="1"/>
        <v>43</v>
      </c>
      <c r="N45" s="720" t="s">
        <v>65</v>
      </c>
    </row>
    <row r="46" spans="1:14" ht="9" customHeight="1">
      <c r="A46" s="720" t="s">
        <v>82</v>
      </c>
      <c r="B46" s="353">
        <v>4398</v>
      </c>
      <c r="C46" s="353">
        <v>4052</v>
      </c>
      <c r="D46" s="353">
        <v>4020</v>
      </c>
      <c r="E46" s="507">
        <v>4013</v>
      </c>
      <c r="F46" s="507">
        <v>4029</v>
      </c>
      <c r="G46" s="302">
        <v>4023</v>
      </c>
      <c r="H46" s="508">
        <v>4114</v>
      </c>
      <c r="I46" s="508">
        <v>4114</v>
      </c>
      <c r="J46" s="508">
        <v>4004</v>
      </c>
      <c r="K46" s="508">
        <v>4011</v>
      </c>
      <c r="L46" s="398">
        <v>4034</v>
      </c>
      <c r="M46" s="498">
        <f t="shared" si="1"/>
        <v>44</v>
      </c>
      <c r="N46" s="720" t="s">
        <v>82</v>
      </c>
    </row>
    <row r="47" spans="1:14" ht="9" customHeight="1">
      <c r="A47" s="720" t="s">
        <v>59</v>
      </c>
      <c r="B47" s="353">
        <v>3896</v>
      </c>
      <c r="C47" s="353">
        <v>3890</v>
      </c>
      <c r="D47" s="353">
        <v>3977</v>
      </c>
      <c r="E47" s="507">
        <v>3954</v>
      </c>
      <c r="F47" s="507">
        <v>3953</v>
      </c>
      <c r="G47" s="302">
        <v>3957</v>
      </c>
      <c r="H47" s="508">
        <v>3961</v>
      </c>
      <c r="I47" s="508">
        <v>3961</v>
      </c>
      <c r="J47" s="508">
        <v>3960</v>
      </c>
      <c r="K47" s="508">
        <v>3959</v>
      </c>
      <c r="L47" s="398">
        <v>4022</v>
      </c>
      <c r="M47" s="498">
        <f t="shared" si="1"/>
        <v>45</v>
      </c>
      <c r="N47" s="720" t="s">
        <v>59</v>
      </c>
    </row>
    <row r="48" spans="1:14" ht="9" customHeight="1">
      <c r="A48" s="720" t="s">
        <v>71</v>
      </c>
      <c r="B48" s="353">
        <v>3613</v>
      </c>
      <c r="C48" s="353">
        <v>3637</v>
      </c>
      <c r="D48" s="353">
        <v>3633</v>
      </c>
      <c r="E48" s="507">
        <v>3292</v>
      </c>
      <c r="F48" s="507">
        <v>3289</v>
      </c>
      <c r="G48" s="302">
        <v>3287</v>
      </c>
      <c r="H48" s="508">
        <v>3243</v>
      </c>
      <c r="I48" s="508">
        <v>3249</v>
      </c>
      <c r="J48" s="508">
        <v>3257</v>
      </c>
      <c r="K48" s="508">
        <v>3244</v>
      </c>
      <c r="L48" s="398">
        <v>3606</v>
      </c>
      <c r="M48" s="498">
        <f t="shared" si="1"/>
        <v>46</v>
      </c>
      <c r="N48" s="720" t="s">
        <v>71</v>
      </c>
    </row>
    <row r="49" spans="1:14" ht="9" customHeight="1">
      <c r="A49" s="720" t="s">
        <v>83</v>
      </c>
      <c r="B49" s="353">
        <v>3167</v>
      </c>
      <c r="C49" s="353">
        <v>3222</v>
      </c>
      <c r="D49" s="353">
        <v>3284</v>
      </c>
      <c r="E49" s="507">
        <v>3342</v>
      </c>
      <c r="F49" s="507">
        <v>2966</v>
      </c>
      <c r="G49" s="302">
        <v>2966</v>
      </c>
      <c r="H49" s="508">
        <v>2895</v>
      </c>
      <c r="I49" s="508">
        <v>2903</v>
      </c>
      <c r="J49" s="508">
        <v>2906</v>
      </c>
      <c r="K49" s="508">
        <v>2911</v>
      </c>
      <c r="L49" s="398">
        <v>3333</v>
      </c>
      <c r="M49" s="498">
        <f t="shared" si="1"/>
        <v>47</v>
      </c>
      <c r="N49" s="720" t="s">
        <v>83</v>
      </c>
    </row>
    <row r="50" spans="1:14" ht="9" customHeight="1">
      <c r="A50" s="720" t="s">
        <v>98</v>
      </c>
      <c r="B50" s="353">
        <v>2787</v>
      </c>
      <c r="C50" s="353">
        <v>2816</v>
      </c>
      <c r="D50" s="353">
        <v>2838</v>
      </c>
      <c r="E50" s="507">
        <v>2842</v>
      </c>
      <c r="F50" s="507">
        <v>2839</v>
      </c>
      <c r="G50" s="302">
        <v>2841</v>
      </c>
      <c r="H50" s="508">
        <v>2840</v>
      </c>
      <c r="I50" s="508">
        <v>2845</v>
      </c>
      <c r="J50" s="508">
        <v>2844</v>
      </c>
      <c r="K50" s="508">
        <v>2843</v>
      </c>
      <c r="L50" s="398">
        <v>2843</v>
      </c>
      <c r="M50" s="498">
        <f t="shared" si="1"/>
        <v>48</v>
      </c>
      <c r="N50" s="720" t="s">
        <v>98</v>
      </c>
    </row>
    <row r="51" spans="1:14" ht="9" customHeight="1">
      <c r="A51" s="720" t="s">
        <v>91</v>
      </c>
      <c r="B51" s="353">
        <v>1952</v>
      </c>
      <c r="C51" s="353">
        <v>1140</v>
      </c>
      <c r="D51" s="353">
        <v>1134</v>
      </c>
      <c r="E51" s="507">
        <v>1169</v>
      </c>
      <c r="F51" s="507">
        <v>1114</v>
      </c>
      <c r="G51" s="302">
        <v>1114</v>
      </c>
      <c r="H51" s="508">
        <v>1103</v>
      </c>
      <c r="I51" s="508">
        <v>1113</v>
      </c>
      <c r="J51" s="508">
        <v>1102</v>
      </c>
      <c r="K51" s="508">
        <v>1104</v>
      </c>
      <c r="L51" s="398">
        <v>1108</v>
      </c>
      <c r="M51" s="498">
        <f t="shared" si="1"/>
        <v>49</v>
      </c>
      <c r="N51" s="720" t="s">
        <v>91</v>
      </c>
    </row>
    <row r="52" spans="1:14" ht="9" customHeight="1" thickBot="1">
      <c r="A52" s="731" t="s">
        <v>63</v>
      </c>
      <c r="B52" s="736">
        <v>1059</v>
      </c>
      <c r="C52" s="736">
        <v>1072</v>
      </c>
      <c r="D52" s="736">
        <v>1202</v>
      </c>
      <c r="E52" s="737">
        <v>990</v>
      </c>
      <c r="F52" s="737">
        <v>993</v>
      </c>
      <c r="G52" s="738">
        <v>981</v>
      </c>
      <c r="H52" s="1400">
        <v>983</v>
      </c>
      <c r="I52" s="1400">
        <v>988</v>
      </c>
      <c r="J52" s="1400">
        <v>975</v>
      </c>
      <c r="K52" s="1400">
        <v>975</v>
      </c>
      <c r="L52" s="739">
        <v>999</v>
      </c>
      <c r="M52" s="740">
        <f t="shared" si="1"/>
        <v>50</v>
      </c>
      <c r="N52" s="731" t="s">
        <v>63</v>
      </c>
    </row>
    <row r="53" spans="1:14" ht="9" customHeight="1">
      <c r="A53" s="729" t="s">
        <v>52</v>
      </c>
      <c r="B53" s="733">
        <f aca="true" t="shared" si="2" ref="B53:I53">SUM(B3:B52)</f>
        <v>787615.1599999999</v>
      </c>
      <c r="C53" s="733">
        <f t="shared" si="2"/>
        <v>797241</v>
      </c>
      <c r="D53" s="733">
        <f t="shared" si="2"/>
        <v>801379</v>
      </c>
      <c r="E53" s="734">
        <f t="shared" si="2"/>
        <v>809767</v>
      </c>
      <c r="F53" s="734">
        <f t="shared" si="2"/>
        <v>809615</v>
      </c>
      <c r="G53" s="734">
        <f t="shared" si="2"/>
        <v>810298</v>
      </c>
      <c r="H53" s="734">
        <f t="shared" si="2"/>
        <v>809732</v>
      </c>
      <c r="I53" s="734">
        <f t="shared" si="2"/>
        <v>810707</v>
      </c>
      <c r="J53" s="734">
        <f>SUM(J3:J52)</f>
        <v>812871</v>
      </c>
      <c r="K53" s="734">
        <f>SUM(K3:K52)</f>
        <v>814770</v>
      </c>
      <c r="L53" s="730">
        <f>SUM(L3:L52)</f>
        <v>815504</v>
      </c>
      <c r="M53" s="735"/>
      <c r="N53" s="729"/>
    </row>
    <row r="54" spans="1:14" ht="9" customHeight="1" thickBot="1">
      <c r="A54" s="732" t="s">
        <v>149</v>
      </c>
      <c r="B54" s="509">
        <f>AVERAGE(B3:B52)</f>
        <v>15752.303199999998</v>
      </c>
      <c r="C54" s="509">
        <f>AVERAGE(C3:C52)</f>
        <v>15944.82</v>
      </c>
      <c r="D54" s="509">
        <f>AVERAGE(D3:D52)</f>
        <v>16027.58</v>
      </c>
      <c r="E54" s="385">
        <f aca="true" t="shared" si="3" ref="E54:L54">AVERAGE(E3:E52)</f>
        <v>16195.34</v>
      </c>
      <c r="F54" s="385">
        <f t="shared" si="3"/>
        <v>16192.3</v>
      </c>
      <c r="G54" s="385">
        <f t="shared" si="3"/>
        <v>16205.96</v>
      </c>
      <c r="H54" s="385">
        <f t="shared" si="3"/>
        <v>16194.64</v>
      </c>
      <c r="I54" s="385">
        <f t="shared" si="3"/>
        <v>16214.14</v>
      </c>
      <c r="J54" s="385">
        <f t="shared" si="3"/>
        <v>16257.42</v>
      </c>
      <c r="K54" s="385">
        <f t="shared" si="3"/>
        <v>16295.4</v>
      </c>
      <c r="L54" s="747">
        <f t="shared" si="3"/>
        <v>16310.08</v>
      </c>
      <c r="M54" s="499"/>
      <c r="N54" s="731"/>
    </row>
    <row r="55" spans="1:14" ht="9" customHeight="1">
      <c r="A55" s="741"/>
      <c r="B55" s="742"/>
      <c r="C55" s="743"/>
      <c r="D55" s="744"/>
      <c r="E55" s="745"/>
      <c r="F55" s="745"/>
      <c r="G55" s="745"/>
      <c r="H55" s="745"/>
      <c r="I55" s="743"/>
      <c r="J55" s="743"/>
      <c r="K55" s="743"/>
      <c r="L55" s="743"/>
      <c r="M55" s="735"/>
      <c r="N55" s="743"/>
    </row>
    <row r="56" spans="1:14" ht="9" customHeight="1">
      <c r="A56" s="766" t="s">
        <v>265</v>
      </c>
      <c r="B56" s="471"/>
      <c r="C56" s="725"/>
      <c r="D56" s="470"/>
      <c r="E56" s="471"/>
      <c r="F56" s="471"/>
      <c r="G56" s="724"/>
      <c r="H56" s="235"/>
      <c r="I56" s="235"/>
      <c r="J56" s="235"/>
      <c r="K56" s="235"/>
      <c r="L56" s="235"/>
      <c r="M56" s="726"/>
      <c r="N56" s="719"/>
    </row>
    <row r="57" spans="1:14" ht="9" customHeight="1">
      <c r="A57" s="766" t="s">
        <v>428</v>
      </c>
      <c r="B57" s="721"/>
      <c r="C57" s="719"/>
      <c r="D57" s="470"/>
      <c r="E57" s="471"/>
      <c r="F57" s="471"/>
      <c r="G57" s="471"/>
      <c r="H57" s="471"/>
      <c r="I57" s="723"/>
      <c r="J57" s="723"/>
      <c r="K57" s="723"/>
      <c r="L57" s="723"/>
      <c r="M57" s="722"/>
      <c r="N57" s="719"/>
    </row>
    <row r="58" spans="2:14" s="165" customFormat="1" ht="8.25" customHeight="1">
      <c r="B58" s="298"/>
      <c r="C58" s="504"/>
      <c r="D58" s="503"/>
      <c r="E58" s="500"/>
      <c r="F58" s="298"/>
      <c r="G58" s="500"/>
      <c r="H58" s="500"/>
      <c r="I58" s="298"/>
      <c r="J58" s="298"/>
      <c r="K58" s="298"/>
      <c r="L58" s="298"/>
      <c r="M58" s="501"/>
      <c r="N58" s="198"/>
    </row>
    <row r="59" spans="1:14" ht="8.25" customHeight="1">
      <c r="A59" s="203"/>
      <c r="B59" s="500"/>
      <c r="C59" s="502"/>
      <c r="F59" s="500"/>
      <c r="G59" s="500"/>
      <c r="N59" s="198"/>
    </row>
  </sheetData>
  <sheetProtection/>
  <mergeCells count="1">
    <mergeCell ref="A1:N1"/>
  </mergeCells>
  <printOptions/>
  <pageMargins left="0.5" right="0.5" top="0.75" bottom="0.5" header="0.5" footer="0.5"/>
  <pageSetup horizontalDpi="300" verticalDpi="300" orientation="landscape" r:id="rId1"/>
  <ignoredErrors>
    <ignoredError sqref="F53:J53 L53 B53:D53 E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U113"/>
  <sheetViews>
    <sheetView tabSelected="1" workbookViewId="0" topLeftCell="A1">
      <selection activeCell="B6" sqref="B6"/>
    </sheetView>
  </sheetViews>
  <sheetFormatPr defaultColWidth="11.7109375" defaultRowHeight="12.75"/>
  <cols>
    <col min="1" max="1" width="34.00390625" style="1" customWidth="1"/>
    <col min="2" max="2" width="10.28125" style="1" customWidth="1"/>
    <col min="3" max="3" width="9.7109375" style="1" customWidth="1"/>
    <col min="4" max="5" width="9.140625" style="1" customWidth="1"/>
    <col min="6" max="6" width="12.00390625" style="1" customWidth="1"/>
    <col min="7" max="7" width="3.28125" style="79" customWidth="1"/>
    <col min="8" max="8" width="6.57421875" style="11" customWidth="1"/>
    <col min="9" max="9" width="14.8515625" style="1" customWidth="1"/>
    <col min="10" max="14" width="18.00390625" style="1" customWidth="1"/>
    <col min="15" max="15" width="3.421875" style="79" customWidth="1"/>
    <col min="16" max="16" width="9.140625" style="2" customWidth="1"/>
    <col min="17" max="17" width="9.7109375" style="1" customWidth="1"/>
    <col min="18" max="18" width="18.28125" style="111" customWidth="1"/>
    <col min="19" max="19" width="3.57421875" style="79" customWidth="1"/>
    <col min="20" max="20" width="7.57421875" style="43" customWidth="1"/>
    <col min="21" max="21" width="7.57421875" style="34" customWidth="1"/>
    <col min="22" max="22" width="9.140625" style="34" customWidth="1"/>
    <col min="23" max="23" width="11.7109375" style="34" customWidth="1"/>
    <col min="24" max="24" width="9.57421875" style="34" customWidth="1"/>
    <col min="25" max="25" width="4.00390625" style="71" customWidth="1"/>
    <col min="26" max="26" width="7.8515625" style="41" customWidth="1"/>
    <col min="27" max="27" width="7.421875" style="13" customWidth="1"/>
    <col min="28" max="28" width="19.00390625" style="14" customWidth="1"/>
    <col min="29" max="29" width="7.28125" style="8" customWidth="1"/>
    <col min="30" max="30" width="8.28125" style="8" customWidth="1"/>
    <col min="31" max="31" width="19.00390625" style="8" customWidth="1"/>
    <col min="32" max="32" width="3.7109375" style="81" customWidth="1"/>
    <col min="33" max="33" width="9.140625" style="14" customWidth="1"/>
    <col min="34" max="34" width="8.421875" style="13" customWidth="1"/>
    <col min="35" max="35" width="22.140625" style="14" customWidth="1"/>
    <col min="36" max="36" width="6.8515625" style="9" customWidth="1"/>
    <col min="37" max="37" width="6.7109375" style="9" customWidth="1"/>
    <col min="38" max="38" width="22.140625" style="9" customWidth="1"/>
    <col min="39" max="39" width="3.8515625" style="79" customWidth="1"/>
    <col min="40" max="40" width="8.00390625" style="14" customWidth="1"/>
    <col min="41" max="41" width="10.28125" style="13" customWidth="1"/>
    <col min="42" max="42" width="25.8515625" style="14" customWidth="1"/>
    <col min="43" max="43" width="7.28125" style="9" customWidth="1"/>
    <col min="44" max="44" width="7.421875" style="9" customWidth="1"/>
    <col min="45" max="45" width="23.57421875" style="9" customWidth="1"/>
    <col min="46" max="46" width="3.28125" style="79" customWidth="1"/>
    <col min="47" max="47" width="8.57421875" style="14" customWidth="1"/>
    <col min="48" max="48" width="8.421875" style="13" customWidth="1"/>
    <col min="49" max="49" width="22.140625" style="14" customWidth="1"/>
    <col min="50" max="50" width="6.7109375" style="9" customWidth="1"/>
    <col min="51" max="51" width="6.8515625" style="9" customWidth="1"/>
    <col min="52" max="52" width="22.8515625" style="9" customWidth="1"/>
    <col min="53" max="53" width="3.28125" style="79" customWidth="1"/>
    <col min="54" max="54" width="8.57421875" style="14" customWidth="1"/>
    <col min="55" max="55" width="8.7109375" style="13" customWidth="1"/>
    <col min="56" max="56" width="23.8515625" style="14" customWidth="1"/>
    <col min="57" max="57" width="7.140625" style="9" customWidth="1"/>
    <col min="58" max="58" width="6.57421875" style="9" customWidth="1"/>
    <col min="59" max="59" width="22.140625" style="9" customWidth="1"/>
    <col min="60" max="60" width="3.57421875" style="79" customWidth="1"/>
    <col min="61" max="61" width="8.8515625" style="9" customWidth="1"/>
    <col min="62" max="62" width="9.28125" style="11" customWidth="1"/>
    <col min="63" max="63" width="20.7109375" style="11" customWidth="1"/>
    <col min="64" max="64" width="3.140625" style="79" customWidth="1"/>
    <col min="65" max="65" width="8.7109375" style="9" customWidth="1"/>
    <col min="66" max="66" width="9.140625" style="11" customWidth="1"/>
    <col min="67" max="67" width="21.140625" style="11" customWidth="1"/>
    <col min="68" max="68" width="3.140625" style="79" customWidth="1"/>
    <col min="69" max="69" width="7.8515625" style="9" customWidth="1"/>
    <col min="70" max="70" width="8.7109375" style="11" customWidth="1"/>
    <col min="71" max="71" width="20.57421875" style="11" customWidth="1"/>
    <col min="72" max="72" width="3.57421875" style="96" customWidth="1"/>
    <col min="73" max="73" width="7.421875" style="11" customWidth="1"/>
    <col min="74" max="74" width="8.00390625" style="11" customWidth="1"/>
    <col min="75" max="75" width="26.8515625" style="11" customWidth="1"/>
    <col min="76" max="76" width="3.140625" style="81" customWidth="1"/>
    <col min="77" max="77" width="8.421875" style="11" customWidth="1"/>
    <col min="78" max="78" width="7.8515625" style="11" customWidth="1"/>
    <col min="79" max="79" width="18.28125" style="11" customWidth="1"/>
    <col min="80" max="80" width="3.140625" style="106" customWidth="1"/>
    <col min="81" max="81" width="9.140625" style="11" customWidth="1"/>
    <col min="82" max="82" width="6.57421875" style="11" customWidth="1"/>
    <col min="83" max="83" width="21.7109375" style="9" customWidth="1"/>
    <col min="84" max="84" width="3.7109375" style="79" customWidth="1"/>
    <col min="85" max="85" width="9.00390625" style="11" customWidth="1"/>
    <col min="86" max="86" width="9.421875" style="11" customWidth="1"/>
    <col min="87" max="87" width="17.57421875" style="11" customWidth="1"/>
    <col min="88" max="88" width="3.28125" style="79" customWidth="1"/>
    <col min="89" max="89" width="15.8515625" style="34" customWidth="1"/>
    <col min="90" max="90" width="8.57421875" style="1" customWidth="1"/>
    <col min="91" max="91" width="12.8515625" style="8" customWidth="1"/>
    <col min="92" max="92" width="6.8515625" style="8" customWidth="1"/>
    <col min="93" max="93" width="13.140625" style="7" customWidth="1"/>
    <col min="94" max="94" width="8.28125" style="9" customWidth="1"/>
    <col min="95" max="95" width="12.7109375" style="698" customWidth="1"/>
    <col min="96" max="96" width="8.421875" style="698" customWidth="1"/>
    <col min="97" max="16384" width="11.7109375" style="1" customWidth="1"/>
  </cols>
  <sheetData>
    <row r="1" spans="1:96" s="49" customFormat="1" ht="12.75">
      <c r="A1" s="1"/>
      <c r="B1" s="1"/>
      <c r="C1" s="1"/>
      <c r="D1" s="1"/>
      <c r="E1" s="1"/>
      <c r="F1" s="1"/>
      <c r="G1" s="74"/>
      <c r="H1" s="50"/>
      <c r="O1" s="74"/>
      <c r="P1" s="46"/>
      <c r="Q1" s="37"/>
      <c r="R1" s="24"/>
      <c r="S1" s="72"/>
      <c r="T1" s="46"/>
      <c r="Y1" s="74"/>
      <c r="Z1" s="36"/>
      <c r="AA1" s="51"/>
      <c r="AB1" s="51"/>
      <c r="AC1" s="529"/>
      <c r="AD1" s="529"/>
      <c r="AE1" s="529"/>
      <c r="AF1" s="74"/>
      <c r="AG1" s="51"/>
      <c r="AH1" s="51"/>
      <c r="AI1" s="51"/>
      <c r="AJ1" s="50"/>
      <c r="AK1" s="50"/>
      <c r="AL1" s="50"/>
      <c r="AM1" s="74"/>
      <c r="AN1" s="51"/>
      <c r="AO1" s="51"/>
      <c r="AP1" s="51"/>
      <c r="AQ1" s="50"/>
      <c r="AR1" s="50"/>
      <c r="AS1" s="50"/>
      <c r="AT1" s="74"/>
      <c r="AU1" s="51"/>
      <c r="AV1" s="51"/>
      <c r="AW1" s="51"/>
      <c r="AX1" s="50"/>
      <c r="AY1" s="50"/>
      <c r="AZ1" s="50"/>
      <c r="BA1" s="74"/>
      <c r="BB1" s="51"/>
      <c r="BC1" s="51"/>
      <c r="BD1" s="51"/>
      <c r="BE1" s="50"/>
      <c r="BF1" s="50"/>
      <c r="BG1" s="50"/>
      <c r="BH1" s="74"/>
      <c r="BI1" s="50"/>
      <c r="BJ1" s="50"/>
      <c r="BK1" s="50"/>
      <c r="BL1" s="74"/>
      <c r="BM1" s="50"/>
      <c r="BN1" s="50"/>
      <c r="BO1" s="50"/>
      <c r="BP1" s="74"/>
      <c r="BQ1" s="50"/>
      <c r="BR1" s="50"/>
      <c r="BS1" s="50"/>
      <c r="BT1" s="74"/>
      <c r="BU1" s="50"/>
      <c r="BV1" s="50"/>
      <c r="BW1" s="50"/>
      <c r="BX1" s="74"/>
      <c r="BY1" s="50"/>
      <c r="BZ1" s="50"/>
      <c r="CA1" s="50"/>
      <c r="CB1" s="75"/>
      <c r="CC1" s="50"/>
      <c r="CD1" s="50"/>
      <c r="CE1" s="50"/>
      <c r="CF1" s="74"/>
      <c r="CG1" s="50"/>
      <c r="CH1" s="50"/>
      <c r="CI1" s="50"/>
      <c r="CJ1" s="74"/>
      <c r="CM1" s="529"/>
      <c r="CN1" s="529"/>
      <c r="CO1" s="50"/>
      <c r="CP1" s="50"/>
      <c r="CQ1" s="529"/>
      <c r="CR1" s="529"/>
    </row>
    <row r="2" spans="1:96" s="66" customFormat="1" ht="12.75">
      <c r="A2" s="49"/>
      <c r="B2" s="49"/>
      <c r="C2" s="49"/>
      <c r="D2" s="49"/>
      <c r="E2" s="49"/>
      <c r="F2" s="49"/>
      <c r="G2" s="75"/>
      <c r="H2" s="24"/>
      <c r="O2" s="75"/>
      <c r="P2" s="47"/>
      <c r="Q2" s="38"/>
      <c r="R2" s="24"/>
      <c r="S2" s="73"/>
      <c r="T2" s="47"/>
      <c r="U2" s="37"/>
      <c r="V2" s="58"/>
      <c r="W2" s="37"/>
      <c r="X2" s="37"/>
      <c r="Y2" s="72"/>
      <c r="Z2" s="27" t="s">
        <v>313</v>
      </c>
      <c r="AA2" s="27"/>
      <c r="AB2" s="27"/>
      <c r="AC2" s="646" t="s">
        <v>372</v>
      </c>
      <c r="AD2" s="646"/>
      <c r="AE2" s="646"/>
      <c r="AF2" s="75"/>
      <c r="AG2" s="27" t="s">
        <v>313</v>
      </c>
      <c r="AH2" s="27"/>
      <c r="AI2" s="27"/>
      <c r="AJ2" s="24" t="s">
        <v>372</v>
      </c>
      <c r="AK2" s="24"/>
      <c r="AL2" s="24"/>
      <c r="AM2" s="75"/>
      <c r="AN2" s="27" t="s">
        <v>313</v>
      </c>
      <c r="AO2" s="27"/>
      <c r="AP2" s="27"/>
      <c r="AQ2" s="24" t="s">
        <v>372</v>
      </c>
      <c r="AR2" s="24"/>
      <c r="AS2" s="24"/>
      <c r="AT2" s="75"/>
      <c r="AU2" s="27" t="s">
        <v>313</v>
      </c>
      <c r="AV2" s="27"/>
      <c r="AW2" s="27"/>
      <c r="AX2" s="24" t="s">
        <v>372</v>
      </c>
      <c r="AY2" s="24"/>
      <c r="AZ2" s="24"/>
      <c r="BA2" s="75"/>
      <c r="BB2" s="27" t="s">
        <v>313</v>
      </c>
      <c r="BC2" s="27"/>
      <c r="BD2" s="27"/>
      <c r="BE2" s="24" t="s">
        <v>372</v>
      </c>
      <c r="BF2" s="24"/>
      <c r="BG2" s="24"/>
      <c r="BH2" s="75"/>
      <c r="BI2" s="24"/>
      <c r="BJ2" s="24"/>
      <c r="BK2" s="24"/>
      <c r="BL2" s="75"/>
      <c r="BM2" s="24"/>
      <c r="BN2" s="24"/>
      <c r="BO2" s="24"/>
      <c r="BP2" s="75"/>
      <c r="BQ2" s="24"/>
      <c r="BR2" s="24"/>
      <c r="BS2" s="24"/>
      <c r="BT2" s="75"/>
      <c r="BU2" s="24"/>
      <c r="BV2" s="24"/>
      <c r="BW2" s="24"/>
      <c r="BX2" s="75"/>
      <c r="BY2" s="24"/>
      <c r="BZ2" s="24"/>
      <c r="CA2" s="24"/>
      <c r="CB2" s="75"/>
      <c r="CC2" s="24"/>
      <c r="CD2" s="24"/>
      <c r="CE2" s="24"/>
      <c r="CF2" s="75"/>
      <c r="CG2" s="24"/>
      <c r="CH2" s="24"/>
      <c r="CI2" s="24"/>
      <c r="CJ2" s="75"/>
      <c r="CM2" s="646" t="s">
        <v>372</v>
      </c>
      <c r="CN2" s="646"/>
      <c r="CO2" s="24"/>
      <c r="CP2" s="24"/>
      <c r="CQ2" s="646" t="s">
        <v>372</v>
      </c>
      <c r="CR2" s="646"/>
    </row>
    <row r="3" spans="1:96" s="57" customFormat="1" ht="12.75">
      <c r="A3" s="66"/>
      <c r="B3" s="66"/>
      <c r="C3" s="66"/>
      <c r="D3" s="66"/>
      <c r="E3" s="66"/>
      <c r="F3" s="66"/>
      <c r="G3" s="76"/>
      <c r="H3" s="54"/>
      <c r="O3" s="76"/>
      <c r="P3" s="48"/>
      <c r="Q3" s="49"/>
      <c r="R3" s="24"/>
      <c r="S3" s="74"/>
      <c r="T3" s="48"/>
      <c r="U3" s="38"/>
      <c r="V3" s="59"/>
      <c r="W3" s="38"/>
      <c r="X3" s="38"/>
      <c r="Y3" s="73"/>
      <c r="Z3" s="55"/>
      <c r="AA3" s="67"/>
      <c r="AB3" s="55"/>
      <c r="AC3" s="647"/>
      <c r="AD3" s="648"/>
      <c r="AE3" s="647"/>
      <c r="AF3" s="76"/>
      <c r="AG3" s="55"/>
      <c r="AH3" s="67"/>
      <c r="AI3" s="55"/>
      <c r="AJ3" s="54"/>
      <c r="AK3" s="53"/>
      <c r="AL3" s="54"/>
      <c r="AM3" s="76"/>
      <c r="AN3" s="55"/>
      <c r="AO3" s="67"/>
      <c r="AP3" s="55"/>
      <c r="AQ3" s="54"/>
      <c r="AR3" s="53"/>
      <c r="AS3" s="54"/>
      <c r="AT3" s="76"/>
      <c r="AU3" s="55"/>
      <c r="AV3" s="67"/>
      <c r="AW3" s="55"/>
      <c r="AX3" s="54"/>
      <c r="AY3" s="53"/>
      <c r="AZ3" s="54"/>
      <c r="BA3" s="76"/>
      <c r="BB3" s="55"/>
      <c r="BC3" s="67"/>
      <c r="BD3" s="55"/>
      <c r="BE3" s="54"/>
      <c r="BF3" s="53"/>
      <c r="BG3" s="54"/>
      <c r="BH3" s="76"/>
      <c r="BI3" s="54"/>
      <c r="BJ3" s="53"/>
      <c r="BK3" s="88"/>
      <c r="BL3" s="76"/>
      <c r="BM3" s="54"/>
      <c r="BN3" s="53"/>
      <c r="BO3" s="54"/>
      <c r="BP3" s="76"/>
      <c r="BQ3" s="54"/>
      <c r="BR3" s="53"/>
      <c r="BS3" s="88"/>
      <c r="BT3" s="76"/>
      <c r="BU3" s="54"/>
      <c r="BV3" s="53"/>
      <c r="BW3" s="88"/>
      <c r="BX3" s="97"/>
      <c r="BY3" s="54"/>
      <c r="BZ3" s="53"/>
      <c r="CA3" s="54"/>
      <c r="CB3" s="84"/>
      <c r="CC3" s="56"/>
      <c r="CD3" s="53"/>
      <c r="CE3" s="56"/>
      <c r="CF3" s="107"/>
      <c r="CG3" s="54"/>
      <c r="CH3" s="53"/>
      <c r="CI3" s="56"/>
      <c r="CJ3" s="107"/>
      <c r="CL3" s="52"/>
      <c r="CM3" s="647"/>
      <c r="CN3" s="647"/>
      <c r="CO3" s="108"/>
      <c r="CP3" s="54"/>
      <c r="CQ3" s="699"/>
      <c r="CR3" s="699"/>
    </row>
    <row r="4" spans="1:99" s="86" customFormat="1" ht="23.25" customHeight="1">
      <c r="A4" s="1415" t="s">
        <v>347</v>
      </c>
      <c r="B4" s="1415"/>
      <c r="C4" s="1415"/>
      <c r="D4" s="1415"/>
      <c r="E4" s="1415"/>
      <c r="F4" s="1415"/>
      <c r="G4" s="93"/>
      <c r="H4" s="119"/>
      <c r="I4" s="1415" t="s">
        <v>328</v>
      </c>
      <c r="J4" s="1415"/>
      <c r="K4" s="1415"/>
      <c r="L4" s="1415"/>
      <c r="M4" s="1415"/>
      <c r="N4" s="1415"/>
      <c r="O4" s="93"/>
      <c r="P4" s="1416" t="s">
        <v>302</v>
      </c>
      <c r="Q4" s="1416"/>
      <c r="R4" s="1416"/>
      <c r="S4" s="84"/>
      <c r="T4" s="1416" t="s">
        <v>305</v>
      </c>
      <c r="U4" s="1416"/>
      <c r="V4" s="1416"/>
      <c r="W4" s="1416"/>
      <c r="X4" s="1416"/>
      <c r="Y4" s="85"/>
      <c r="Z4" s="1412" t="s">
        <v>306</v>
      </c>
      <c r="AA4" s="1412"/>
      <c r="AB4" s="1412"/>
      <c r="AC4" s="1417" t="s">
        <v>306</v>
      </c>
      <c r="AD4" s="1417"/>
      <c r="AE4" s="1417"/>
      <c r="AF4" s="85"/>
      <c r="AG4" s="1412" t="s">
        <v>308</v>
      </c>
      <c r="AH4" s="1412"/>
      <c r="AI4" s="1412"/>
      <c r="AJ4" s="1413" t="s">
        <v>308</v>
      </c>
      <c r="AK4" s="1413"/>
      <c r="AL4" s="1413"/>
      <c r="AM4" s="76"/>
      <c r="AN4" s="1412" t="s">
        <v>309</v>
      </c>
      <c r="AO4" s="1412"/>
      <c r="AP4" s="1412"/>
      <c r="AQ4" s="1413" t="s">
        <v>309</v>
      </c>
      <c r="AR4" s="1413"/>
      <c r="AS4" s="1413"/>
      <c r="AT4" s="76"/>
      <c r="AU4" s="1412" t="s">
        <v>311</v>
      </c>
      <c r="AV4" s="1412"/>
      <c r="AW4" s="1412"/>
      <c r="AX4" s="1413" t="s">
        <v>311</v>
      </c>
      <c r="AY4" s="1413"/>
      <c r="AZ4" s="1413"/>
      <c r="BA4" s="76"/>
      <c r="BB4" s="1412" t="s">
        <v>312</v>
      </c>
      <c r="BC4" s="1412"/>
      <c r="BD4" s="1412"/>
      <c r="BE4" s="1413" t="s">
        <v>312</v>
      </c>
      <c r="BF4" s="1413"/>
      <c r="BG4" s="1413"/>
      <c r="BH4" s="76"/>
      <c r="BI4" s="1414" t="s">
        <v>315</v>
      </c>
      <c r="BJ4" s="1414"/>
      <c r="BK4" s="1414"/>
      <c r="BL4" s="76"/>
      <c r="BM4" s="1414" t="s">
        <v>317</v>
      </c>
      <c r="BN4" s="1414"/>
      <c r="BO4" s="1414"/>
      <c r="BP4" s="76"/>
      <c r="BQ4" s="1414" t="s">
        <v>316</v>
      </c>
      <c r="BR4" s="1414"/>
      <c r="BS4" s="1414"/>
      <c r="BT4" s="93"/>
      <c r="BU4" s="1414" t="s">
        <v>319</v>
      </c>
      <c r="BV4" s="1414"/>
      <c r="BW4" s="1414"/>
      <c r="BX4" s="97"/>
      <c r="BY4" s="1414" t="s">
        <v>320</v>
      </c>
      <c r="BZ4" s="1414"/>
      <c r="CA4" s="1414"/>
      <c r="CB4" s="84"/>
      <c r="CC4" s="1414" t="s">
        <v>322</v>
      </c>
      <c r="CD4" s="1414"/>
      <c r="CE4" s="1414"/>
      <c r="CF4" s="107"/>
      <c r="CG4" s="1414" t="s">
        <v>323</v>
      </c>
      <c r="CH4" s="1414"/>
      <c r="CI4" s="1414"/>
      <c r="CJ4" s="107"/>
      <c r="CK4" s="57"/>
      <c r="CL4" s="52"/>
      <c r="CM4" s="647"/>
      <c r="CN4" s="647"/>
      <c r="CO4" s="108"/>
      <c r="CP4" s="54"/>
      <c r="CQ4" s="699"/>
      <c r="CR4" s="699"/>
      <c r="CS4" s="57"/>
      <c r="CT4" s="57"/>
      <c r="CU4" s="57"/>
    </row>
    <row r="5" spans="1:99" s="64" customFormat="1" ht="35.25" customHeight="1">
      <c r="A5" s="115" t="s">
        <v>333</v>
      </c>
      <c r="B5" s="115">
        <v>2004</v>
      </c>
      <c r="C5" s="115">
        <v>2005</v>
      </c>
      <c r="D5" s="115">
        <v>2006</v>
      </c>
      <c r="E5" s="115">
        <v>2007</v>
      </c>
      <c r="F5" s="115" t="s">
        <v>349</v>
      </c>
      <c r="G5" s="94"/>
      <c r="H5" s="65"/>
      <c r="I5" s="57" t="s">
        <v>161</v>
      </c>
      <c r="J5" s="57" t="s">
        <v>329</v>
      </c>
      <c r="K5" s="57" t="s">
        <v>392</v>
      </c>
      <c r="L5" s="57" t="s">
        <v>330</v>
      </c>
      <c r="M5" s="57" t="s">
        <v>331</v>
      </c>
      <c r="N5" s="57" t="s">
        <v>332</v>
      </c>
      <c r="O5" s="94"/>
      <c r="P5" s="52" t="s">
        <v>145</v>
      </c>
      <c r="Q5" s="52" t="s">
        <v>161</v>
      </c>
      <c r="R5" s="113" t="s">
        <v>301</v>
      </c>
      <c r="S5" s="76"/>
      <c r="T5" s="52" t="s">
        <v>145</v>
      </c>
      <c r="U5" s="52" t="s">
        <v>161</v>
      </c>
      <c r="V5" s="53" t="s">
        <v>159</v>
      </c>
      <c r="W5" s="53" t="s">
        <v>303</v>
      </c>
      <c r="X5" s="53" t="s">
        <v>304</v>
      </c>
      <c r="Y5" s="82"/>
      <c r="Z5" s="67" t="s">
        <v>145</v>
      </c>
      <c r="AA5" s="67" t="s">
        <v>161</v>
      </c>
      <c r="AB5" s="55" t="s">
        <v>307</v>
      </c>
      <c r="AC5" s="648" t="s">
        <v>145</v>
      </c>
      <c r="AD5" s="648" t="s">
        <v>161</v>
      </c>
      <c r="AE5" s="647" t="s">
        <v>307</v>
      </c>
      <c r="AF5" s="76"/>
      <c r="AG5" s="67" t="s">
        <v>145</v>
      </c>
      <c r="AH5" s="67" t="s">
        <v>161</v>
      </c>
      <c r="AI5" s="55" t="s">
        <v>310</v>
      </c>
      <c r="AJ5" s="53" t="s">
        <v>145</v>
      </c>
      <c r="AK5" s="53" t="s">
        <v>161</v>
      </c>
      <c r="AL5" s="54" t="s">
        <v>310</v>
      </c>
      <c r="AM5" s="76"/>
      <c r="AN5" s="67" t="s">
        <v>145</v>
      </c>
      <c r="AO5" s="67" t="s">
        <v>161</v>
      </c>
      <c r="AP5" s="55" t="s">
        <v>310</v>
      </c>
      <c r="AQ5" s="53" t="s">
        <v>145</v>
      </c>
      <c r="AR5" s="53" t="s">
        <v>161</v>
      </c>
      <c r="AS5" s="54" t="s">
        <v>310</v>
      </c>
      <c r="AT5" s="76"/>
      <c r="AU5" s="67" t="s">
        <v>145</v>
      </c>
      <c r="AV5" s="67" t="s">
        <v>161</v>
      </c>
      <c r="AW5" s="55" t="s">
        <v>310</v>
      </c>
      <c r="AX5" s="53" t="s">
        <v>145</v>
      </c>
      <c r="AY5" s="53" t="s">
        <v>161</v>
      </c>
      <c r="AZ5" s="54" t="s">
        <v>310</v>
      </c>
      <c r="BA5" s="76"/>
      <c r="BB5" s="67" t="s">
        <v>145</v>
      </c>
      <c r="BC5" s="67" t="s">
        <v>161</v>
      </c>
      <c r="BD5" s="55" t="s">
        <v>310</v>
      </c>
      <c r="BE5" s="53" t="s">
        <v>145</v>
      </c>
      <c r="BF5" s="53" t="s">
        <v>161</v>
      </c>
      <c r="BG5" s="54" t="s">
        <v>310</v>
      </c>
      <c r="BH5" s="76"/>
      <c r="BI5" s="53" t="s">
        <v>145</v>
      </c>
      <c r="BJ5" s="53" t="s">
        <v>161</v>
      </c>
      <c r="BK5" s="91" t="s">
        <v>314</v>
      </c>
      <c r="BL5" s="76"/>
      <c r="BM5" s="53" t="s">
        <v>145</v>
      </c>
      <c r="BN5" s="53" t="s">
        <v>161</v>
      </c>
      <c r="BO5" s="91" t="s">
        <v>314</v>
      </c>
      <c r="BP5" s="76"/>
      <c r="BQ5" s="53" t="s">
        <v>145</v>
      </c>
      <c r="BR5" s="53" t="s">
        <v>161</v>
      </c>
      <c r="BS5" s="91" t="s">
        <v>314</v>
      </c>
      <c r="BT5" s="94"/>
      <c r="BU5" s="53" t="s">
        <v>145</v>
      </c>
      <c r="BV5" s="53" t="s">
        <v>161</v>
      </c>
      <c r="BW5" s="91" t="s">
        <v>318</v>
      </c>
      <c r="BX5" s="98"/>
      <c r="BY5" s="53" t="s">
        <v>145</v>
      </c>
      <c r="BZ5" s="53" t="s">
        <v>161</v>
      </c>
      <c r="CA5" s="91" t="s">
        <v>206</v>
      </c>
      <c r="CB5" s="84"/>
      <c r="CC5" s="53" t="s">
        <v>145</v>
      </c>
      <c r="CD5" s="53" t="s">
        <v>161</v>
      </c>
      <c r="CE5" s="91" t="s">
        <v>321</v>
      </c>
      <c r="CF5" s="82"/>
      <c r="CG5" s="53" t="s">
        <v>145</v>
      </c>
      <c r="CH5" s="53" t="s">
        <v>161</v>
      </c>
      <c r="CI5" s="53" t="s">
        <v>138</v>
      </c>
      <c r="CJ5" s="82"/>
      <c r="CK5" s="57"/>
      <c r="CL5" s="52" t="s">
        <v>161</v>
      </c>
      <c r="CM5" s="691" t="s">
        <v>327</v>
      </c>
      <c r="CN5" s="647" t="s">
        <v>324</v>
      </c>
      <c r="CO5" s="103" t="s">
        <v>325</v>
      </c>
      <c r="CP5" s="54" t="s">
        <v>145</v>
      </c>
      <c r="CQ5" s="691" t="s">
        <v>326</v>
      </c>
      <c r="CR5" s="700" t="s">
        <v>145</v>
      </c>
      <c r="CS5" s="57"/>
      <c r="CT5" s="57"/>
      <c r="CU5" s="57"/>
    </row>
    <row r="6" spans="1:96" s="34" customFormat="1" ht="12.75">
      <c r="A6" t="s">
        <v>334</v>
      </c>
      <c r="B6" s="12">
        <v>810707</v>
      </c>
      <c r="C6" s="12">
        <v>812871</v>
      </c>
      <c r="D6" s="12">
        <v>814770</v>
      </c>
      <c r="E6" s="12">
        <v>815504</v>
      </c>
      <c r="F6" s="117">
        <f>(E6-D6)*100/D6</f>
        <v>0.09008677295433067</v>
      </c>
      <c r="G6" s="71"/>
      <c r="H6" s="121" t="s">
        <v>80</v>
      </c>
      <c r="I6" s="122" t="s">
        <v>33</v>
      </c>
      <c r="J6" s="711">
        <v>1</v>
      </c>
      <c r="K6" s="43">
        <v>1</v>
      </c>
      <c r="L6" s="711">
        <v>1</v>
      </c>
      <c r="M6" s="127">
        <v>1</v>
      </c>
      <c r="N6" s="713">
        <f aca="true" t="shared" si="0" ref="N6:N37">M6-L6</f>
        <v>0</v>
      </c>
      <c r="O6" s="71"/>
      <c r="P6" s="33">
        <v>1</v>
      </c>
      <c r="Q6" s="39" t="s">
        <v>95</v>
      </c>
      <c r="R6" s="114">
        <v>80134</v>
      </c>
      <c r="S6" s="77"/>
      <c r="T6" s="33">
        <v>1</v>
      </c>
      <c r="U6" s="39" t="s">
        <v>101</v>
      </c>
      <c r="V6" s="60">
        <v>34217</v>
      </c>
      <c r="W6" s="61">
        <v>70491</v>
      </c>
      <c r="X6" s="62">
        <f aca="true" t="shared" si="1" ref="X6:X37">W6/V6</f>
        <v>2.060116316450887</v>
      </c>
      <c r="Y6" s="83"/>
      <c r="Z6" s="70">
        <v>16</v>
      </c>
      <c r="AA6" s="68" t="s">
        <v>53</v>
      </c>
      <c r="AB6" s="40">
        <v>86125.33440342429</v>
      </c>
      <c r="AC6" s="649"/>
      <c r="AD6" s="651" t="s">
        <v>53</v>
      </c>
      <c r="AE6" s="649"/>
      <c r="AF6" s="80"/>
      <c r="AG6" s="70">
        <v>2</v>
      </c>
      <c r="AH6" s="68" t="s">
        <v>92</v>
      </c>
      <c r="AI6" s="40">
        <v>19081.12328240607</v>
      </c>
      <c r="AJ6" s="664">
        <v>1</v>
      </c>
      <c r="AK6" s="90" t="s">
        <v>92</v>
      </c>
      <c r="AL6" s="665">
        <v>14466.488901700779</v>
      </c>
      <c r="AM6" s="77"/>
      <c r="AN6" s="70">
        <v>1</v>
      </c>
      <c r="AO6" s="68" t="s">
        <v>80</v>
      </c>
      <c r="AP6" s="40">
        <v>4643.445389496423</v>
      </c>
      <c r="AQ6" s="655">
        <v>1</v>
      </c>
      <c r="AR6" s="90" t="s">
        <v>80</v>
      </c>
      <c r="AS6" s="658">
        <v>2765.222087214797</v>
      </c>
      <c r="AT6" s="87"/>
      <c r="AU6" s="40">
        <v>1</v>
      </c>
      <c r="AV6" s="68" t="s">
        <v>69</v>
      </c>
      <c r="AW6" s="40">
        <v>1129.3762792200798</v>
      </c>
      <c r="AX6" s="655">
        <v>1</v>
      </c>
      <c r="AY6" s="90" t="s">
        <v>69</v>
      </c>
      <c r="AZ6" s="658">
        <v>853.0647420015081</v>
      </c>
      <c r="BA6" s="87"/>
      <c r="BB6" s="40">
        <v>1</v>
      </c>
      <c r="BC6" s="68" t="s">
        <v>101</v>
      </c>
      <c r="BD6" s="40">
        <v>32555.328824626864</v>
      </c>
      <c r="BE6" s="655">
        <v>1</v>
      </c>
      <c r="BF6" s="90" t="s">
        <v>101</v>
      </c>
      <c r="BG6" s="658">
        <v>30809.701492537315</v>
      </c>
      <c r="BH6" s="87"/>
      <c r="BI6" s="89">
        <v>1</v>
      </c>
      <c r="BJ6" s="92" t="s">
        <v>59</v>
      </c>
      <c r="BK6" s="62">
        <v>0</v>
      </c>
      <c r="BL6" s="77"/>
      <c r="BM6" s="89">
        <v>1</v>
      </c>
      <c r="BN6" s="90" t="s">
        <v>56</v>
      </c>
      <c r="BO6" s="62">
        <v>0</v>
      </c>
      <c r="BP6" s="77"/>
      <c r="BQ6" s="89">
        <v>1</v>
      </c>
      <c r="BR6" s="90" t="s">
        <v>60</v>
      </c>
      <c r="BS6" s="62">
        <v>0</v>
      </c>
      <c r="BT6" s="71"/>
      <c r="BU6" s="89">
        <v>1</v>
      </c>
      <c r="BV6" s="90" t="s">
        <v>78</v>
      </c>
      <c r="BW6" s="62">
        <v>0</v>
      </c>
      <c r="BX6" s="99"/>
      <c r="BY6" s="101">
        <v>1</v>
      </c>
      <c r="BZ6" s="90" t="s">
        <v>56</v>
      </c>
      <c r="CA6" s="102">
        <v>10.62874251497006</v>
      </c>
      <c r="CB6" s="105"/>
      <c r="CC6" s="89">
        <v>1</v>
      </c>
      <c r="CD6" s="90" t="s">
        <v>71</v>
      </c>
      <c r="CE6" s="62">
        <v>0.7572043362205153</v>
      </c>
      <c r="CF6" s="77"/>
      <c r="CG6" s="89">
        <v>1</v>
      </c>
      <c r="CH6" s="90" t="s">
        <v>56</v>
      </c>
      <c r="CI6" s="62">
        <v>0</v>
      </c>
      <c r="CJ6" s="77"/>
      <c r="CK6" s="712" t="s">
        <v>0</v>
      </c>
      <c r="CL6" s="39" t="s">
        <v>54</v>
      </c>
      <c r="CM6" s="692">
        <v>1.0162338824254868</v>
      </c>
      <c r="CN6" s="693">
        <v>30</v>
      </c>
      <c r="CO6" s="110">
        <v>0.8600223661185039</v>
      </c>
      <c r="CP6" s="112">
        <v>26</v>
      </c>
      <c r="CQ6" s="692">
        <v>0.9168265538664978</v>
      </c>
      <c r="CR6" s="693">
        <v>25</v>
      </c>
    </row>
    <row r="7" spans="1:96" s="34" customFormat="1" ht="12.75">
      <c r="A7" t="s">
        <v>335</v>
      </c>
      <c r="B7" s="116">
        <v>90.68</v>
      </c>
      <c r="C7" s="116">
        <v>102.71</v>
      </c>
      <c r="D7" s="116">
        <v>104.73</v>
      </c>
      <c r="E7" s="673"/>
      <c r="F7" s="672"/>
      <c r="G7" s="71"/>
      <c r="H7" s="90" t="s">
        <v>84</v>
      </c>
      <c r="I7" s="120" t="s">
        <v>30</v>
      </c>
      <c r="J7" s="711">
        <v>31</v>
      </c>
      <c r="K7" s="43">
        <v>4</v>
      </c>
      <c r="L7" s="711">
        <v>3</v>
      </c>
      <c r="M7" s="127">
        <v>2</v>
      </c>
      <c r="N7" s="713">
        <f t="shared" si="0"/>
        <v>-1</v>
      </c>
      <c r="O7" s="71"/>
      <c r="P7" s="33">
        <v>2</v>
      </c>
      <c r="Q7" s="39" t="s">
        <v>79</v>
      </c>
      <c r="R7" s="114">
        <v>80036</v>
      </c>
      <c r="S7" s="77"/>
      <c r="T7" s="33">
        <v>2</v>
      </c>
      <c r="U7" s="39" t="s">
        <v>53</v>
      </c>
      <c r="V7" s="60">
        <v>5651</v>
      </c>
      <c r="W7" s="61">
        <v>11698</v>
      </c>
      <c r="X7" s="62">
        <f t="shared" si="1"/>
        <v>2.070076092726951</v>
      </c>
      <c r="Y7" s="83"/>
      <c r="Z7" s="70">
        <v>26</v>
      </c>
      <c r="AA7" s="68" t="s">
        <v>54</v>
      </c>
      <c r="AB7" s="40">
        <v>125761.81900045025</v>
      </c>
      <c r="AC7" s="649"/>
      <c r="AD7" s="651" t="s">
        <v>54</v>
      </c>
      <c r="AE7" s="649"/>
      <c r="AF7" s="80"/>
      <c r="AG7" s="70">
        <v>1</v>
      </c>
      <c r="AH7" s="68" t="s">
        <v>97</v>
      </c>
      <c r="AI7" s="40">
        <v>16719.783263511406</v>
      </c>
      <c r="AJ7" s="664">
        <v>2</v>
      </c>
      <c r="AK7" s="90" t="s">
        <v>97</v>
      </c>
      <c r="AL7" s="665">
        <v>18651.663608350933</v>
      </c>
      <c r="AM7" s="77"/>
      <c r="AN7" s="70">
        <v>2</v>
      </c>
      <c r="AO7" s="68" t="s">
        <v>101</v>
      </c>
      <c r="AP7" s="40">
        <v>6657.824160447762</v>
      </c>
      <c r="AQ7" s="655">
        <v>2</v>
      </c>
      <c r="AR7" s="90" t="s">
        <v>101</v>
      </c>
      <c r="AS7" s="658">
        <v>7045.155083955224</v>
      </c>
      <c r="AT7" s="87"/>
      <c r="AU7" s="40">
        <v>3</v>
      </c>
      <c r="AV7" s="68" t="s">
        <v>55</v>
      </c>
      <c r="AW7" s="40">
        <v>1874.0267639902677</v>
      </c>
      <c r="AX7" s="655">
        <v>2</v>
      </c>
      <c r="AY7" s="90" t="s">
        <v>55</v>
      </c>
      <c r="AZ7" s="658">
        <v>1888.0778588807786</v>
      </c>
      <c r="BA7" s="87"/>
      <c r="BB7" s="40">
        <v>2</v>
      </c>
      <c r="BC7" s="68" t="s">
        <v>92</v>
      </c>
      <c r="BD7" s="40">
        <v>33553.97809166907</v>
      </c>
      <c r="BE7" s="655">
        <v>2</v>
      </c>
      <c r="BF7" s="90" t="s">
        <v>92</v>
      </c>
      <c r="BG7" s="658">
        <v>34381.71423080619</v>
      </c>
      <c r="BH7" s="87"/>
      <c r="BI7" s="89">
        <v>1</v>
      </c>
      <c r="BJ7" s="92" t="s">
        <v>61</v>
      </c>
      <c r="BK7" s="62">
        <v>0</v>
      </c>
      <c r="BL7" s="77"/>
      <c r="BM7" s="89">
        <v>1</v>
      </c>
      <c r="BN7" s="90" t="s">
        <v>62</v>
      </c>
      <c r="BO7" s="62">
        <v>0</v>
      </c>
      <c r="BP7" s="77"/>
      <c r="BQ7" s="89">
        <v>1</v>
      </c>
      <c r="BR7" s="90" t="s">
        <v>61</v>
      </c>
      <c r="BS7" s="62">
        <v>0</v>
      </c>
      <c r="BT7" s="71"/>
      <c r="BU7" s="89">
        <v>1</v>
      </c>
      <c r="BV7" s="90" t="s">
        <v>93</v>
      </c>
      <c r="BW7" s="62">
        <v>0</v>
      </c>
      <c r="BX7" s="99"/>
      <c r="BY7" s="101">
        <v>2</v>
      </c>
      <c r="BZ7" s="90" t="s">
        <v>85</v>
      </c>
      <c r="CA7" s="102">
        <v>11.906158357771261</v>
      </c>
      <c r="CB7" s="105"/>
      <c r="CC7" s="89">
        <v>2</v>
      </c>
      <c r="CD7" s="90" t="s">
        <v>91</v>
      </c>
      <c r="CE7" s="62">
        <v>0.7989810097267254</v>
      </c>
      <c r="CF7" s="77"/>
      <c r="CG7" s="89">
        <v>1</v>
      </c>
      <c r="CH7" s="90" t="s">
        <v>60</v>
      </c>
      <c r="CI7" s="62">
        <v>0</v>
      </c>
      <c r="CJ7" s="77"/>
      <c r="CK7" s="712" t="s">
        <v>1</v>
      </c>
      <c r="CL7" s="39" t="s">
        <v>53</v>
      </c>
      <c r="CM7" s="692">
        <v>0.9589545425187117</v>
      </c>
      <c r="CN7" s="693">
        <v>23</v>
      </c>
      <c r="CO7" s="110">
        <v>4.579662565548148</v>
      </c>
      <c r="CP7" s="112">
        <v>50</v>
      </c>
      <c r="CQ7" s="692">
        <v>3.2630414662647165</v>
      </c>
      <c r="CR7" s="693">
        <v>50</v>
      </c>
    </row>
    <row r="8" spans="1:96" s="34" customFormat="1" ht="12.75">
      <c r="A8" t="s">
        <v>336</v>
      </c>
      <c r="B8" s="116">
        <v>87.69</v>
      </c>
      <c r="C8" s="116">
        <v>98.91</v>
      </c>
      <c r="D8" s="116">
        <v>99.61</v>
      </c>
      <c r="E8" s="669">
        <v>109.71</v>
      </c>
      <c r="F8" s="117">
        <f>(E8-D8)*100/D8</f>
        <v>10.139544222467618</v>
      </c>
      <c r="G8" s="71"/>
      <c r="H8" s="90" t="s">
        <v>68</v>
      </c>
      <c r="I8" s="120" t="s">
        <v>15</v>
      </c>
      <c r="J8" s="711">
        <v>11</v>
      </c>
      <c r="K8" s="43">
        <v>3</v>
      </c>
      <c r="L8" s="711">
        <v>5</v>
      </c>
      <c r="M8" s="127">
        <v>3</v>
      </c>
      <c r="N8" s="713">
        <f t="shared" si="0"/>
        <v>-2</v>
      </c>
      <c r="O8" s="71"/>
      <c r="P8" s="33">
        <v>3</v>
      </c>
      <c r="Q8" s="39" t="s">
        <v>97</v>
      </c>
      <c r="R8" s="114">
        <v>57766</v>
      </c>
      <c r="S8" s="77"/>
      <c r="T8" s="33">
        <v>3</v>
      </c>
      <c r="U8" s="39" t="s">
        <v>73</v>
      </c>
      <c r="V8" s="60">
        <v>8519</v>
      </c>
      <c r="W8" s="61">
        <v>18111</v>
      </c>
      <c r="X8" s="62">
        <f t="shared" si="1"/>
        <v>2.1259537504401926</v>
      </c>
      <c r="Y8" s="83"/>
      <c r="Z8" s="70">
        <v>9</v>
      </c>
      <c r="AA8" s="68" t="s">
        <v>55</v>
      </c>
      <c r="AB8" s="40">
        <v>58327.25060827251</v>
      </c>
      <c r="AC8" s="649"/>
      <c r="AD8" s="651" t="s">
        <v>55</v>
      </c>
      <c r="AE8" s="649"/>
      <c r="AF8" s="80"/>
      <c r="AG8" s="70">
        <v>3</v>
      </c>
      <c r="AH8" s="68" t="s">
        <v>101</v>
      </c>
      <c r="AI8" s="40">
        <v>20410.885027985074</v>
      </c>
      <c r="AJ8" s="664">
        <v>3</v>
      </c>
      <c r="AK8" s="90" t="s">
        <v>101</v>
      </c>
      <c r="AL8" s="665">
        <v>18783.611240671642</v>
      </c>
      <c r="AM8" s="77"/>
      <c r="AN8" s="70">
        <v>3</v>
      </c>
      <c r="AO8" s="68" t="s">
        <v>93</v>
      </c>
      <c r="AP8" s="40">
        <v>7121.701225259189</v>
      </c>
      <c r="AQ8" s="655">
        <v>3</v>
      </c>
      <c r="AR8" s="90" t="s">
        <v>93</v>
      </c>
      <c r="AS8" s="658">
        <v>7450.04712535344</v>
      </c>
      <c r="AT8" s="87"/>
      <c r="AU8" s="40">
        <v>2</v>
      </c>
      <c r="AV8" s="68" t="s">
        <v>80</v>
      </c>
      <c r="AW8" s="40">
        <v>1761.57688672877</v>
      </c>
      <c r="AX8" s="655">
        <v>3</v>
      </c>
      <c r="AY8" s="90" t="s">
        <v>80</v>
      </c>
      <c r="AZ8" s="658">
        <v>1950.9923045767516</v>
      </c>
      <c r="BA8" s="87"/>
      <c r="BB8" s="40">
        <v>3</v>
      </c>
      <c r="BC8" s="68" t="s">
        <v>79</v>
      </c>
      <c r="BD8" s="40">
        <v>39900.8696086761</v>
      </c>
      <c r="BE8" s="655">
        <v>3</v>
      </c>
      <c r="BF8" s="90" t="s">
        <v>79</v>
      </c>
      <c r="BG8" s="658">
        <v>40567.157279224346</v>
      </c>
      <c r="BH8" s="87"/>
      <c r="BI8" s="89">
        <v>1</v>
      </c>
      <c r="BJ8" s="92" t="s">
        <v>62</v>
      </c>
      <c r="BK8" s="62">
        <v>0</v>
      </c>
      <c r="BL8" s="77"/>
      <c r="BM8" s="89">
        <v>1</v>
      </c>
      <c r="BN8" s="90" t="s">
        <v>80</v>
      </c>
      <c r="BO8" s="62">
        <v>0</v>
      </c>
      <c r="BP8" s="77"/>
      <c r="BQ8" s="89">
        <v>1</v>
      </c>
      <c r="BR8" s="90" t="s">
        <v>62</v>
      </c>
      <c r="BS8" s="62">
        <v>0</v>
      </c>
      <c r="BT8" s="71"/>
      <c r="BU8" s="89">
        <v>1</v>
      </c>
      <c r="BV8" s="90" t="s">
        <v>102</v>
      </c>
      <c r="BW8" s="62">
        <v>0</v>
      </c>
      <c r="BX8" s="99"/>
      <c r="BY8" s="101">
        <v>3</v>
      </c>
      <c r="BZ8" s="90" t="s">
        <v>75</v>
      </c>
      <c r="CA8" s="102">
        <v>12.083875411341548</v>
      </c>
      <c r="CB8" s="105"/>
      <c r="CC8" s="89">
        <v>3</v>
      </c>
      <c r="CD8" s="90" t="s">
        <v>98</v>
      </c>
      <c r="CE8" s="62">
        <v>0.8578112815180661</v>
      </c>
      <c r="CF8" s="77"/>
      <c r="CG8" s="89">
        <v>1</v>
      </c>
      <c r="CH8" s="90" t="s">
        <v>80</v>
      </c>
      <c r="CI8" s="62">
        <v>0</v>
      </c>
      <c r="CJ8" s="77"/>
      <c r="CK8" s="712" t="s">
        <v>2</v>
      </c>
      <c r="CL8" s="39" t="s">
        <v>56</v>
      </c>
      <c r="CM8" s="692">
        <v>1.666351763662003</v>
      </c>
      <c r="CN8" s="693">
        <v>40</v>
      </c>
      <c r="CO8" s="110">
        <v>0.4797805980530671</v>
      </c>
      <c r="CP8" s="112">
        <v>5</v>
      </c>
      <c r="CQ8" s="692">
        <v>0.911261021910862</v>
      </c>
      <c r="CR8" s="693">
        <v>24</v>
      </c>
    </row>
    <row r="9" spans="1:96" s="34" customFormat="1" ht="12.75">
      <c r="A9" t="s">
        <v>337</v>
      </c>
      <c r="B9" s="116">
        <v>47.74</v>
      </c>
      <c r="C9" s="116">
        <v>50.31</v>
      </c>
      <c r="D9" s="116">
        <v>54.66</v>
      </c>
      <c r="E9" s="669">
        <v>62.57</v>
      </c>
      <c r="F9" s="117">
        <f>(E9-D9)*100/D9</f>
        <v>14.471276984998177</v>
      </c>
      <c r="G9" s="71"/>
      <c r="H9" s="90" t="s">
        <v>92</v>
      </c>
      <c r="I9" s="120" t="s">
        <v>39</v>
      </c>
      <c r="J9" s="711">
        <v>4</v>
      </c>
      <c r="K9" s="43">
        <v>2</v>
      </c>
      <c r="L9" s="711">
        <v>6</v>
      </c>
      <c r="M9" s="127">
        <v>4</v>
      </c>
      <c r="N9" s="713">
        <f t="shared" si="0"/>
        <v>-2</v>
      </c>
      <c r="O9" s="71"/>
      <c r="P9" s="33">
        <v>4</v>
      </c>
      <c r="Q9" s="39" t="s">
        <v>90</v>
      </c>
      <c r="R9" s="114">
        <v>43621</v>
      </c>
      <c r="S9" s="77"/>
      <c r="T9" s="33">
        <v>4</v>
      </c>
      <c r="U9" s="39" t="s">
        <v>79</v>
      </c>
      <c r="V9" s="60">
        <v>79288</v>
      </c>
      <c r="W9" s="61">
        <v>169612</v>
      </c>
      <c r="X9" s="62">
        <f t="shared" si="1"/>
        <v>2.139188780143275</v>
      </c>
      <c r="Y9" s="83"/>
      <c r="Z9" s="70">
        <v>40</v>
      </c>
      <c r="AA9" s="68" t="s">
        <v>56</v>
      </c>
      <c r="AB9" s="40">
        <v>253532.64938305836</v>
      </c>
      <c r="AC9" s="649"/>
      <c r="AD9" s="651" t="s">
        <v>56</v>
      </c>
      <c r="AE9" s="649"/>
      <c r="AF9" s="80"/>
      <c r="AG9" s="70">
        <v>4</v>
      </c>
      <c r="AH9" s="68" t="s">
        <v>79</v>
      </c>
      <c r="AI9" s="40">
        <v>23074.404018191814</v>
      </c>
      <c r="AJ9" s="664">
        <v>4</v>
      </c>
      <c r="AK9" s="90" t="s">
        <v>79</v>
      </c>
      <c r="AL9" s="665">
        <v>21778.23729321805</v>
      </c>
      <c r="AM9" s="77"/>
      <c r="AN9" s="70">
        <v>10</v>
      </c>
      <c r="AO9" s="68" t="s">
        <v>55</v>
      </c>
      <c r="AP9" s="40">
        <v>10845.133819951338</v>
      </c>
      <c r="AQ9" s="655">
        <v>4</v>
      </c>
      <c r="AR9" s="90" t="s">
        <v>55</v>
      </c>
      <c r="AS9" s="658">
        <v>8572.749391727493</v>
      </c>
      <c r="AT9" s="87"/>
      <c r="AU9" s="40">
        <v>4</v>
      </c>
      <c r="AV9" s="68" t="s">
        <v>76</v>
      </c>
      <c r="AW9" s="40">
        <v>1990.2330414130918</v>
      </c>
      <c r="AX9" s="655">
        <v>4</v>
      </c>
      <c r="AY9" s="90" t="s">
        <v>76</v>
      </c>
      <c r="AZ9" s="658">
        <v>2079.145020038593</v>
      </c>
      <c r="BA9" s="87"/>
      <c r="BB9" s="40">
        <v>9</v>
      </c>
      <c r="BC9" s="68" t="s">
        <v>93</v>
      </c>
      <c r="BD9" s="40">
        <v>54092.8369462771</v>
      </c>
      <c r="BE9" s="655">
        <v>4</v>
      </c>
      <c r="BF9" s="90" t="s">
        <v>93</v>
      </c>
      <c r="BG9" s="658">
        <v>42502.70970782281</v>
      </c>
      <c r="BH9" s="87"/>
      <c r="BI9" s="89">
        <v>1</v>
      </c>
      <c r="BJ9" s="92" t="s">
        <v>63</v>
      </c>
      <c r="BK9" s="62">
        <v>0</v>
      </c>
      <c r="BL9" s="77"/>
      <c r="BM9" s="89">
        <v>1</v>
      </c>
      <c r="BN9" s="90" t="s">
        <v>84</v>
      </c>
      <c r="BO9" s="62">
        <v>0</v>
      </c>
      <c r="BP9" s="77"/>
      <c r="BQ9" s="89">
        <v>1</v>
      </c>
      <c r="BR9" s="90" t="s">
        <v>71</v>
      </c>
      <c r="BS9" s="62">
        <v>0</v>
      </c>
      <c r="BT9" s="71"/>
      <c r="BU9" s="89">
        <v>4</v>
      </c>
      <c r="BV9" s="90" t="s">
        <v>98</v>
      </c>
      <c r="BW9" s="62">
        <v>2.5</v>
      </c>
      <c r="BX9" s="99"/>
      <c r="BY9" s="101">
        <v>4</v>
      </c>
      <c r="BZ9" s="90" t="s">
        <v>100</v>
      </c>
      <c r="CA9" s="102">
        <v>15.154370198579503</v>
      </c>
      <c r="CB9" s="105"/>
      <c r="CC9" s="89">
        <v>4</v>
      </c>
      <c r="CD9" s="90" t="s">
        <v>59</v>
      </c>
      <c r="CE9" s="62">
        <v>0.8641936792187939</v>
      </c>
      <c r="CF9" s="77"/>
      <c r="CG9" s="89">
        <v>1</v>
      </c>
      <c r="CH9" s="90" t="s">
        <v>83</v>
      </c>
      <c r="CI9" s="62">
        <v>0</v>
      </c>
      <c r="CJ9" s="77"/>
      <c r="CK9" s="712" t="s">
        <v>3</v>
      </c>
      <c r="CL9" s="39" t="s">
        <v>55</v>
      </c>
      <c r="CM9" s="692">
        <v>0.36598592794489304</v>
      </c>
      <c r="CN9" s="693">
        <v>4</v>
      </c>
      <c r="CO9" s="110">
        <v>1.4939003355522917</v>
      </c>
      <c r="CP9" s="112">
        <v>42</v>
      </c>
      <c r="CQ9" s="692">
        <v>1.0837496418768742</v>
      </c>
      <c r="CR9" s="693">
        <v>32</v>
      </c>
    </row>
    <row r="10" spans="1:96" s="34" customFormat="1" ht="12.75">
      <c r="A10" t="s">
        <v>338</v>
      </c>
      <c r="B10" s="116">
        <v>14.29</v>
      </c>
      <c r="C10" s="116">
        <v>15.94</v>
      </c>
      <c r="D10" s="116">
        <v>17.07</v>
      </c>
      <c r="E10" s="669">
        <v>20</v>
      </c>
      <c r="F10" s="117">
        <f>(E10-D10)*100/D10</f>
        <v>17.164616285881664</v>
      </c>
      <c r="G10" s="71"/>
      <c r="H10" s="90" t="s">
        <v>78</v>
      </c>
      <c r="I10" s="120" t="s">
        <v>25</v>
      </c>
      <c r="J10" s="711">
        <v>3</v>
      </c>
      <c r="K10" s="43">
        <v>5</v>
      </c>
      <c r="L10" s="711">
        <v>2</v>
      </c>
      <c r="M10" s="127">
        <v>5</v>
      </c>
      <c r="N10" s="713">
        <f t="shared" si="0"/>
        <v>3</v>
      </c>
      <c r="O10" s="71"/>
      <c r="P10" s="33">
        <v>5</v>
      </c>
      <c r="Q10" s="39" t="s">
        <v>92</v>
      </c>
      <c r="R10" s="114">
        <v>41628</v>
      </c>
      <c r="S10" s="77"/>
      <c r="T10" s="33">
        <v>5</v>
      </c>
      <c r="U10" s="39" t="s">
        <v>97</v>
      </c>
      <c r="V10" s="60">
        <v>57727</v>
      </c>
      <c r="W10" s="61">
        <v>124891</v>
      </c>
      <c r="X10" s="62">
        <f t="shared" si="1"/>
        <v>2.1634763628804548</v>
      </c>
      <c r="Y10" s="83"/>
      <c r="Z10" s="70">
        <v>48</v>
      </c>
      <c r="AA10" s="68" t="s">
        <v>57</v>
      </c>
      <c r="AB10" s="40">
        <v>577084.9149214659</v>
      </c>
      <c r="AC10" s="649"/>
      <c r="AD10" s="651" t="s">
        <v>57</v>
      </c>
      <c r="AE10" s="649"/>
      <c r="AF10" s="80"/>
      <c r="AG10" s="70">
        <v>12</v>
      </c>
      <c r="AH10" s="68" t="s">
        <v>93</v>
      </c>
      <c r="AI10" s="40">
        <v>38244.10933081998</v>
      </c>
      <c r="AJ10" s="664">
        <v>5</v>
      </c>
      <c r="AK10" s="90" t="s">
        <v>93</v>
      </c>
      <c r="AL10" s="665">
        <v>26390.78699340245</v>
      </c>
      <c r="AM10" s="77"/>
      <c r="AN10" s="70">
        <v>7</v>
      </c>
      <c r="AO10" s="68" t="s">
        <v>78</v>
      </c>
      <c r="AP10" s="40">
        <v>9254.267907144793</v>
      </c>
      <c r="AQ10" s="655">
        <v>5</v>
      </c>
      <c r="AR10" s="90" t="s">
        <v>78</v>
      </c>
      <c r="AS10" s="658">
        <v>8629.84373588655</v>
      </c>
      <c r="AT10" s="87"/>
      <c r="AU10" s="40">
        <v>7</v>
      </c>
      <c r="AV10" s="68" t="s">
        <v>101</v>
      </c>
      <c r="AW10" s="40">
        <v>2904.121968283582</v>
      </c>
      <c r="AX10" s="655">
        <v>5</v>
      </c>
      <c r="AY10" s="90" t="s">
        <v>101</v>
      </c>
      <c r="AZ10" s="658">
        <v>2395.6389925373132</v>
      </c>
      <c r="BA10" s="87"/>
      <c r="BB10" s="40">
        <v>8</v>
      </c>
      <c r="BC10" s="68" t="s">
        <v>80</v>
      </c>
      <c r="BD10" s="40">
        <v>53826.92048062643</v>
      </c>
      <c r="BE10" s="655">
        <v>5</v>
      </c>
      <c r="BF10" s="90" t="s">
        <v>80</v>
      </c>
      <c r="BG10" s="658">
        <v>47673.28203051168</v>
      </c>
      <c r="BH10" s="87"/>
      <c r="BI10" s="89">
        <v>1</v>
      </c>
      <c r="BJ10" s="92" t="s">
        <v>66</v>
      </c>
      <c r="BK10" s="62">
        <v>0</v>
      </c>
      <c r="BL10" s="77"/>
      <c r="BM10" s="89">
        <v>1</v>
      </c>
      <c r="BN10" s="90" t="s">
        <v>89</v>
      </c>
      <c r="BO10" s="62">
        <v>0</v>
      </c>
      <c r="BP10" s="77"/>
      <c r="BQ10" s="89">
        <v>5</v>
      </c>
      <c r="BR10" s="90" t="s">
        <v>78</v>
      </c>
      <c r="BS10" s="62">
        <v>0.03813882532418002</v>
      </c>
      <c r="BT10" s="71"/>
      <c r="BU10" s="89">
        <v>5</v>
      </c>
      <c r="BV10" s="90" t="s">
        <v>73</v>
      </c>
      <c r="BW10" s="62">
        <v>2.941176470588235</v>
      </c>
      <c r="BX10" s="99"/>
      <c r="BY10" s="101">
        <v>5</v>
      </c>
      <c r="BZ10" s="90" t="s">
        <v>60</v>
      </c>
      <c r="CA10" s="102">
        <v>15.402567094515755</v>
      </c>
      <c r="CB10" s="105"/>
      <c r="CC10" s="89">
        <v>5</v>
      </c>
      <c r="CD10" s="90" t="s">
        <v>75</v>
      </c>
      <c r="CE10" s="62">
        <v>0.8806108364055703</v>
      </c>
      <c r="CF10" s="77"/>
      <c r="CG10" s="89">
        <v>1</v>
      </c>
      <c r="CH10" s="90" t="s">
        <v>85</v>
      </c>
      <c r="CI10" s="62">
        <v>0</v>
      </c>
      <c r="CJ10" s="77"/>
      <c r="CK10" s="712" t="s">
        <v>4</v>
      </c>
      <c r="CL10" s="39" t="s">
        <v>57</v>
      </c>
      <c r="CM10" s="692">
        <v>2.6480760838209507</v>
      </c>
      <c r="CN10" s="693">
        <v>45</v>
      </c>
      <c r="CO10" s="110">
        <v>2.6614759175209954</v>
      </c>
      <c r="CP10" s="112">
        <v>48</v>
      </c>
      <c r="CQ10" s="692">
        <v>2.656603250720979</v>
      </c>
      <c r="CR10" s="693">
        <v>48</v>
      </c>
    </row>
    <row r="11" spans="1:96" s="34" customFormat="1" ht="12.75">
      <c r="A11" t="s">
        <v>339</v>
      </c>
      <c r="B11" s="116">
        <v>6.32</v>
      </c>
      <c r="C11" s="116">
        <v>6.36</v>
      </c>
      <c r="D11" s="116">
        <v>7.02</v>
      </c>
      <c r="E11" s="669">
        <v>7.91</v>
      </c>
      <c r="F11" s="117">
        <f>(E11-D11)*100/D11</f>
        <v>12.678062678062687</v>
      </c>
      <c r="G11" s="71"/>
      <c r="H11" s="90" t="s">
        <v>102</v>
      </c>
      <c r="I11" s="120" t="s">
        <v>49</v>
      </c>
      <c r="J11" s="711">
        <v>2</v>
      </c>
      <c r="K11" s="43">
        <v>7</v>
      </c>
      <c r="L11" s="711">
        <v>4</v>
      </c>
      <c r="M11" s="127">
        <v>6</v>
      </c>
      <c r="N11" s="713">
        <f t="shared" si="0"/>
        <v>2</v>
      </c>
      <c r="O11" s="71"/>
      <c r="P11" s="33">
        <v>6</v>
      </c>
      <c r="Q11" s="39" t="s">
        <v>101</v>
      </c>
      <c r="R11" s="114">
        <v>34304</v>
      </c>
      <c r="S11" s="77"/>
      <c r="T11" s="33">
        <v>6</v>
      </c>
      <c r="U11" s="39" t="s">
        <v>92</v>
      </c>
      <c r="V11" s="60">
        <v>41437</v>
      </c>
      <c r="W11" s="61">
        <v>89861</v>
      </c>
      <c r="X11" s="62">
        <f t="shared" si="1"/>
        <v>2.1686174192147116</v>
      </c>
      <c r="Y11" s="83"/>
      <c r="Z11" s="70">
        <v>38</v>
      </c>
      <c r="AA11" s="68" t="s">
        <v>58</v>
      </c>
      <c r="AB11" s="40">
        <v>184519.5857260049</v>
      </c>
      <c r="AC11" s="649"/>
      <c r="AD11" s="651" t="s">
        <v>58</v>
      </c>
      <c r="AE11" s="649"/>
      <c r="AF11" s="80"/>
      <c r="AG11" s="70">
        <v>6</v>
      </c>
      <c r="AH11" s="68" t="s">
        <v>78</v>
      </c>
      <c r="AI11" s="40">
        <v>30037.846626321018</v>
      </c>
      <c r="AJ11" s="664">
        <v>6</v>
      </c>
      <c r="AK11" s="90" t="s">
        <v>78</v>
      </c>
      <c r="AL11" s="665">
        <v>28458.404841477735</v>
      </c>
      <c r="AM11" s="77"/>
      <c r="AN11" s="70">
        <v>6</v>
      </c>
      <c r="AO11" s="68" t="s">
        <v>79</v>
      </c>
      <c r="AP11" s="40">
        <v>8645.79689139887</v>
      </c>
      <c r="AQ11" s="655">
        <v>6</v>
      </c>
      <c r="AR11" s="90" t="s">
        <v>79</v>
      </c>
      <c r="AS11" s="658">
        <v>9925.208656104753</v>
      </c>
      <c r="AT11" s="87"/>
      <c r="AU11" s="40">
        <v>5</v>
      </c>
      <c r="AV11" s="68" t="s">
        <v>92</v>
      </c>
      <c r="AW11" s="40">
        <v>2423.7051984241375</v>
      </c>
      <c r="AX11" s="655">
        <v>6</v>
      </c>
      <c r="AY11" s="90" t="s">
        <v>92</v>
      </c>
      <c r="AZ11" s="658">
        <v>2688.118574036706</v>
      </c>
      <c r="BA11" s="87"/>
      <c r="BB11" s="40">
        <v>4</v>
      </c>
      <c r="BC11" s="68" t="s">
        <v>97</v>
      </c>
      <c r="BD11" s="40">
        <v>49058.40806010456</v>
      </c>
      <c r="BE11" s="655">
        <v>6</v>
      </c>
      <c r="BF11" s="90" t="s">
        <v>97</v>
      </c>
      <c r="BG11" s="658">
        <v>49957.8298653187</v>
      </c>
      <c r="BH11" s="87"/>
      <c r="BI11" s="89">
        <v>1</v>
      </c>
      <c r="BJ11" s="92" t="s">
        <v>67</v>
      </c>
      <c r="BK11" s="62">
        <v>0</v>
      </c>
      <c r="BL11" s="77"/>
      <c r="BM11" s="89">
        <v>1</v>
      </c>
      <c r="BN11" s="90" t="s">
        <v>91</v>
      </c>
      <c r="BO11" s="62">
        <v>0</v>
      </c>
      <c r="BP11" s="77"/>
      <c r="BQ11" s="89">
        <v>6</v>
      </c>
      <c r="BR11" s="90" t="s">
        <v>69</v>
      </c>
      <c r="BS11" s="62">
        <v>0.04269854824935952</v>
      </c>
      <c r="BT11" s="71"/>
      <c r="BU11" s="89">
        <v>6</v>
      </c>
      <c r="BV11" s="90" t="s">
        <v>101</v>
      </c>
      <c r="BW11" s="62">
        <v>5.617977528089887</v>
      </c>
      <c r="BX11" s="99"/>
      <c r="BY11" s="101">
        <v>6</v>
      </c>
      <c r="BZ11" s="90" t="s">
        <v>66</v>
      </c>
      <c r="CA11" s="102">
        <v>16.697438264481885</v>
      </c>
      <c r="CB11" s="105"/>
      <c r="CC11" s="89">
        <v>6</v>
      </c>
      <c r="CD11" s="90" t="s">
        <v>83</v>
      </c>
      <c r="CE11" s="62">
        <v>0.9507301187099485</v>
      </c>
      <c r="CF11" s="77"/>
      <c r="CG11" s="89">
        <v>1</v>
      </c>
      <c r="CH11" s="90" t="s">
        <v>93</v>
      </c>
      <c r="CI11" s="62">
        <v>0</v>
      </c>
      <c r="CJ11" s="77"/>
      <c r="CK11" s="712" t="s">
        <v>5</v>
      </c>
      <c r="CL11" s="39" t="s">
        <v>58</v>
      </c>
      <c r="CM11" s="692">
        <v>1.1675727099153725</v>
      </c>
      <c r="CN11" s="693">
        <v>32</v>
      </c>
      <c r="CO11" s="110">
        <v>1.0469168980627843</v>
      </c>
      <c r="CP11" s="112">
        <v>33</v>
      </c>
      <c r="CQ11" s="692">
        <v>1.0907917387364527</v>
      </c>
      <c r="CR11" s="693">
        <v>33</v>
      </c>
    </row>
    <row r="12" spans="1:96" s="34" customFormat="1" ht="12.75">
      <c r="A12" t="s">
        <v>340</v>
      </c>
      <c r="B12" s="116">
        <v>154.4</v>
      </c>
      <c r="C12" s="116">
        <v>175.4</v>
      </c>
      <c r="D12" s="116">
        <v>185.1</v>
      </c>
      <c r="E12" s="673"/>
      <c r="F12" s="672">
        <f>(E12-D12)*100/D12</f>
        <v>-100</v>
      </c>
      <c r="G12" s="71"/>
      <c r="H12" s="90" t="s">
        <v>81</v>
      </c>
      <c r="I12" s="120" t="s">
        <v>26</v>
      </c>
      <c r="J12" s="711">
        <v>17</v>
      </c>
      <c r="K12" s="43">
        <v>19</v>
      </c>
      <c r="L12" s="711">
        <v>8</v>
      </c>
      <c r="M12" s="127">
        <v>7</v>
      </c>
      <c r="N12" s="713">
        <f t="shared" si="0"/>
        <v>-1</v>
      </c>
      <c r="O12" s="71"/>
      <c r="P12" s="33">
        <v>7</v>
      </c>
      <c r="Q12" s="39" t="s">
        <v>76</v>
      </c>
      <c r="R12" s="114">
        <v>33685</v>
      </c>
      <c r="S12" s="77"/>
      <c r="T12" s="33">
        <v>7</v>
      </c>
      <c r="U12" s="39" t="s">
        <v>60</v>
      </c>
      <c r="V12" s="60">
        <v>5309</v>
      </c>
      <c r="W12" s="61">
        <v>11642</v>
      </c>
      <c r="X12" s="62">
        <f t="shared" si="1"/>
        <v>2.1928800150687513</v>
      </c>
      <c r="Y12" s="83"/>
      <c r="Z12" s="70">
        <v>45</v>
      </c>
      <c r="AA12" s="68" t="s">
        <v>59</v>
      </c>
      <c r="AB12" s="40">
        <v>331926.4047737444</v>
      </c>
      <c r="AC12" s="649"/>
      <c r="AD12" s="651" t="s">
        <v>59</v>
      </c>
      <c r="AE12" s="649"/>
      <c r="AF12" s="80"/>
      <c r="AG12" s="70">
        <v>13</v>
      </c>
      <c r="AH12" s="68" t="s">
        <v>81</v>
      </c>
      <c r="AI12" s="40">
        <v>39238.50068506557</v>
      </c>
      <c r="AJ12" s="664">
        <v>7</v>
      </c>
      <c r="AK12" s="90" t="s">
        <v>81</v>
      </c>
      <c r="AL12" s="665">
        <v>31318.555490311217</v>
      </c>
      <c r="AM12" s="77"/>
      <c r="AN12" s="70">
        <v>9</v>
      </c>
      <c r="AO12" s="68" t="s">
        <v>69</v>
      </c>
      <c r="AP12" s="40">
        <v>10783.65470932529</v>
      </c>
      <c r="AQ12" s="655">
        <v>7</v>
      </c>
      <c r="AR12" s="90" t="s">
        <v>69</v>
      </c>
      <c r="AS12" s="658">
        <v>11324.75133757047</v>
      </c>
      <c r="AT12" s="87"/>
      <c r="AU12" s="40">
        <v>6</v>
      </c>
      <c r="AV12" s="68" t="s">
        <v>70</v>
      </c>
      <c r="AW12" s="40">
        <v>2830.1593005150316</v>
      </c>
      <c r="AX12" s="655">
        <v>7</v>
      </c>
      <c r="AY12" s="90" t="s">
        <v>70</v>
      </c>
      <c r="AZ12" s="658">
        <v>2949.634686788837</v>
      </c>
      <c r="BA12" s="87"/>
      <c r="BB12" s="40">
        <v>10</v>
      </c>
      <c r="BC12" s="68" t="s">
        <v>55</v>
      </c>
      <c r="BD12" s="40">
        <v>58643.06569343065</v>
      </c>
      <c r="BE12" s="655">
        <v>7</v>
      </c>
      <c r="BF12" s="90" t="s">
        <v>55</v>
      </c>
      <c r="BG12" s="658">
        <v>53088.868613138686</v>
      </c>
      <c r="BH12" s="87"/>
      <c r="BI12" s="89">
        <v>1</v>
      </c>
      <c r="BJ12" s="92" t="s">
        <v>68</v>
      </c>
      <c r="BK12" s="62">
        <v>0</v>
      </c>
      <c r="BL12" s="77"/>
      <c r="BM12" s="89">
        <v>7</v>
      </c>
      <c r="BN12" s="90" t="s">
        <v>61</v>
      </c>
      <c r="BO12" s="62">
        <v>0.13908205841446453</v>
      </c>
      <c r="BP12" s="77"/>
      <c r="BQ12" s="89">
        <v>7</v>
      </c>
      <c r="BR12" s="90" t="s">
        <v>54</v>
      </c>
      <c r="BS12" s="62">
        <v>0.04657661853749418</v>
      </c>
      <c r="BT12" s="71"/>
      <c r="BU12" s="89">
        <v>7</v>
      </c>
      <c r="BV12" s="90" t="s">
        <v>80</v>
      </c>
      <c r="BW12" s="62">
        <v>5.769230769230769</v>
      </c>
      <c r="BX12" s="99"/>
      <c r="BY12" s="101">
        <v>7</v>
      </c>
      <c r="BZ12" s="90" t="s">
        <v>58</v>
      </c>
      <c r="CA12" s="102">
        <v>16.78221372220894</v>
      </c>
      <c r="CB12" s="105"/>
      <c r="CC12" s="89">
        <v>7</v>
      </c>
      <c r="CD12" s="90" t="s">
        <v>82</v>
      </c>
      <c r="CE12" s="62">
        <v>0.9584664536741214</v>
      </c>
      <c r="CF12" s="77"/>
      <c r="CG12" s="89">
        <v>1</v>
      </c>
      <c r="CH12" s="90" t="s">
        <v>96</v>
      </c>
      <c r="CI12" s="62">
        <v>0</v>
      </c>
      <c r="CJ12" s="77"/>
      <c r="CK12" s="712" t="s">
        <v>6</v>
      </c>
      <c r="CL12" s="39" t="s">
        <v>59</v>
      </c>
      <c r="CM12" s="692">
        <v>2.048683413981133</v>
      </c>
      <c r="CN12" s="693">
        <v>41</v>
      </c>
      <c r="CO12" s="110">
        <v>0.7312716849312765</v>
      </c>
      <c r="CP12" s="112">
        <v>19</v>
      </c>
      <c r="CQ12" s="692">
        <v>1.2103304954948606</v>
      </c>
      <c r="CR12" s="693">
        <v>37</v>
      </c>
    </row>
    <row r="13" spans="1:96" s="34" customFormat="1" ht="12.75">
      <c r="A13" t="s">
        <v>341</v>
      </c>
      <c r="B13" s="116">
        <v>2.02</v>
      </c>
      <c r="C13" s="116">
        <v>1.72</v>
      </c>
      <c r="D13" s="116">
        <v>1.98</v>
      </c>
      <c r="E13" s="116">
        <v>1.9307589880159786</v>
      </c>
      <c r="F13" s="670">
        <f aca="true" t="shared" si="2" ref="F13:F19">(E13-D13)*100/D13</f>
        <v>-2.486919797172799</v>
      </c>
      <c r="G13" s="71"/>
      <c r="H13" s="90" t="s">
        <v>93</v>
      </c>
      <c r="I13" s="120" t="s">
        <v>40</v>
      </c>
      <c r="J13" s="711">
        <v>15</v>
      </c>
      <c r="K13" s="43">
        <v>11</v>
      </c>
      <c r="L13" s="711">
        <v>7</v>
      </c>
      <c r="M13" s="127">
        <v>8</v>
      </c>
      <c r="N13" s="713">
        <f t="shared" si="0"/>
        <v>1</v>
      </c>
      <c r="O13" s="71"/>
      <c r="P13" s="33">
        <v>8</v>
      </c>
      <c r="Q13" s="39" t="s">
        <v>69</v>
      </c>
      <c r="R13" s="114">
        <v>27849</v>
      </c>
      <c r="S13" s="77"/>
      <c r="T13" s="33">
        <v>8</v>
      </c>
      <c r="U13" s="39" t="s">
        <v>90</v>
      </c>
      <c r="V13" s="60">
        <v>39871</v>
      </c>
      <c r="W13" s="61">
        <v>88445</v>
      </c>
      <c r="X13" s="62">
        <f t="shared" si="1"/>
        <v>2.2182789496125004</v>
      </c>
      <c r="Y13" s="83"/>
      <c r="Z13" s="70">
        <v>34</v>
      </c>
      <c r="AA13" s="68" t="s">
        <v>60</v>
      </c>
      <c r="AB13" s="40">
        <v>151293.91955098222</v>
      </c>
      <c r="AC13" s="649"/>
      <c r="AD13" s="651" t="s">
        <v>60</v>
      </c>
      <c r="AE13" s="649"/>
      <c r="AF13" s="80"/>
      <c r="AG13" s="70">
        <v>7</v>
      </c>
      <c r="AH13" s="68" t="s">
        <v>84</v>
      </c>
      <c r="AI13" s="40">
        <v>31327.67666830628</v>
      </c>
      <c r="AJ13" s="664">
        <v>8</v>
      </c>
      <c r="AK13" s="90" t="s">
        <v>84</v>
      </c>
      <c r="AL13" s="665">
        <v>31327.67666830628</v>
      </c>
      <c r="AM13" s="77"/>
      <c r="AN13" s="70">
        <v>11</v>
      </c>
      <c r="AO13" s="68" t="s">
        <v>62</v>
      </c>
      <c r="AP13" s="40">
        <v>11722.062084257206</v>
      </c>
      <c r="AQ13" s="655">
        <v>8</v>
      </c>
      <c r="AR13" s="90" t="s">
        <v>62</v>
      </c>
      <c r="AS13" s="658">
        <v>11352.60532150776</v>
      </c>
      <c r="AT13" s="87"/>
      <c r="AU13" s="40">
        <v>17</v>
      </c>
      <c r="AV13" s="68" t="s">
        <v>81</v>
      </c>
      <c r="AW13" s="40">
        <v>5688.784497944804</v>
      </c>
      <c r="AX13" s="655">
        <v>8</v>
      </c>
      <c r="AY13" s="90" t="s">
        <v>81</v>
      </c>
      <c r="AZ13" s="658">
        <v>2987.1794871794873</v>
      </c>
      <c r="BA13" s="87"/>
      <c r="BB13" s="40">
        <v>12</v>
      </c>
      <c r="BC13" s="68" t="s">
        <v>81</v>
      </c>
      <c r="BD13" s="40">
        <v>62317.674691720495</v>
      </c>
      <c r="BE13" s="655">
        <v>8</v>
      </c>
      <c r="BF13" s="90" t="s">
        <v>81</v>
      </c>
      <c r="BG13" s="658">
        <v>54321.687218633786</v>
      </c>
      <c r="BH13" s="87"/>
      <c r="BI13" s="89">
        <v>1</v>
      </c>
      <c r="BJ13" s="92" t="s">
        <v>69</v>
      </c>
      <c r="BK13" s="62">
        <v>0</v>
      </c>
      <c r="BL13" s="77"/>
      <c r="BM13" s="89">
        <v>8</v>
      </c>
      <c r="BN13" s="90" t="s">
        <v>71</v>
      </c>
      <c r="BO13" s="62">
        <v>0.41928721174004197</v>
      </c>
      <c r="BP13" s="77"/>
      <c r="BQ13" s="89">
        <v>8</v>
      </c>
      <c r="BR13" s="90" t="s">
        <v>102</v>
      </c>
      <c r="BS13" s="62">
        <v>0.05042864346949068</v>
      </c>
      <c r="BT13" s="71"/>
      <c r="BU13" s="89">
        <v>8</v>
      </c>
      <c r="BV13" s="90" t="s">
        <v>53</v>
      </c>
      <c r="BW13" s="62">
        <v>5.88235294117647</v>
      </c>
      <c r="BX13" s="99"/>
      <c r="BY13" s="101">
        <v>8</v>
      </c>
      <c r="BZ13" s="90" t="s">
        <v>96</v>
      </c>
      <c r="CA13" s="102">
        <v>17.081725710277095</v>
      </c>
      <c r="CB13" s="105"/>
      <c r="CC13" s="89">
        <v>8</v>
      </c>
      <c r="CD13" s="90" t="s">
        <v>86</v>
      </c>
      <c r="CE13" s="62">
        <v>0.9748641552761871</v>
      </c>
      <c r="CF13" s="77"/>
      <c r="CG13" s="89">
        <v>8</v>
      </c>
      <c r="CH13" s="90" t="s">
        <v>65</v>
      </c>
      <c r="CI13" s="62">
        <v>0.5229517722254503</v>
      </c>
      <c r="CJ13" s="77"/>
      <c r="CK13" s="712" t="s">
        <v>7</v>
      </c>
      <c r="CL13" s="39" t="s">
        <v>60</v>
      </c>
      <c r="CM13" s="692">
        <v>1.0763334646482523</v>
      </c>
      <c r="CN13" s="693">
        <v>31</v>
      </c>
      <c r="CO13" s="110">
        <v>0.540040595270184</v>
      </c>
      <c r="CP13" s="112">
        <v>11</v>
      </c>
      <c r="CQ13" s="692">
        <v>0.7545577430214113</v>
      </c>
      <c r="CR13" s="693">
        <v>11</v>
      </c>
    </row>
    <row r="14" spans="1:96" s="34" customFormat="1" ht="12.75">
      <c r="A14" t="s">
        <v>342</v>
      </c>
      <c r="B14" s="116">
        <v>7.13</v>
      </c>
      <c r="C14" s="116">
        <v>5.97</v>
      </c>
      <c r="D14" s="116">
        <v>5.15</v>
      </c>
      <c r="E14" s="116">
        <v>5.860325781688823</v>
      </c>
      <c r="F14" s="671">
        <f t="shared" si="2"/>
        <v>13.792733625025674</v>
      </c>
      <c r="G14" s="71"/>
      <c r="H14" s="90" t="s">
        <v>62</v>
      </c>
      <c r="I14" s="120" t="s">
        <v>9</v>
      </c>
      <c r="J14" s="711">
        <v>6</v>
      </c>
      <c r="K14" s="43">
        <v>6</v>
      </c>
      <c r="L14" s="711">
        <v>10</v>
      </c>
      <c r="M14" s="127">
        <v>9</v>
      </c>
      <c r="N14" s="713">
        <f t="shared" si="0"/>
        <v>-1</v>
      </c>
      <c r="O14" s="71"/>
      <c r="P14" s="33">
        <v>9</v>
      </c>
      <c r="Q14" s="39" t="s">
        <v>87</v>
      </c>
      <c r="R14" s="114">
        <v>22508</v>
      </c>
      <c r="S14" s="77"/>
      <c r="T14" s="33">
        <v>9</v>
      </c>
      <c r="U14" s="39" t="s">
        <v>82</v>
      </c>
      <c r="V14" s="60">
        <v>3990</v>
      </c>
      <c r="W14" s="61">
        <v>8857</v>
      </c>
      <c r="X14" s="62">
        <f t="shared" si="1"/>
        <v>2.219799498746867</v>
      </c>
      <c r="Y14" s="83"/>
      <c r="Z14" s="70">
        <v>49</v>
      </c>
      <c r="AA14" s="68" t="s">
        <v>61</v>
      </c>
      <c r="AB14" s="40">
        <v>600042.1157353673</v>
      </c>
      <c r="AC14" s="649"/>
      <c r="AD14" s="651" t="s">
        <v>61</v>
      </c>
      <c r="AE14" s="649"/>
      <c r="AF14" s="80"/>
      <c r="AG14" s="70">
        <v>10</v>
      </c>
      <c r="AH14" s="68" t="s">
        <v>73</v>
      </c>
      <c r="AI14" s="40">
        <v>37699.51590594744</v>
      </c>
      <c r="AJ14" s="664">
        <v>9</v>
      </c>
      <c r="AK14" s="90" t="s">
        <v>73</v>
      </c>
      <c r="AL14" s="665">
        <v>32004.61041954818</v>
      </c>
      <c r="AM14" s="77"/>
      <c r="AN14" s="70">
        <v>8</v>
      </c>
      <c r="AO14" s="68" t="s">
        <v>81</v>
      </c>
      <c r="AP14" s="40">
        <v>10554.315913094539</v>
      </c>
      <c r="AQ14" s="655">
        <v>9</v>
      </c>
      <c r="AR14" s="90" t="s">
        <v>81</v>
      </c>
      <c r="AS14" s="658">
        <v>11974.554707379135</v>
      </c>
      <c r="AT14" s="87"/>
      <c r="AU14" s="40">
        <v>8</v>
      </c>
      <c r="AV14" s="68" t="s">
        <v>79</v>
      </c>
      <c r="AW14" s="40">
        <v>3166.9748613124093</v>
      </c>
      <c r="AX14" s="655">
        <v>9</v>
      </c>
      <c r="AY14" s="90" t="s">
        <v>79</v>
      </c>
      <c r="AZ14" s="658">
        <v>3434.079664151132</v>
      </c>
      <c r="BA14" s="87"/>
      <c r="BB14" s="40">
        <v>7</v>
      </c>
      <c r="BC14" s="68" t="s">
        <v>78</v>
      </c>
      <c r="BD14" s="40">
        <v>51045.88564718634</v>
      </c>
      <c r="BE14" s="655">
        <v>9</v>
      </c>
      <c r="BF14" s="90" t="s">
        <v>78</v>
      </c>
      <c r="BG14" s="658">
        <v>54406.73832535453</v>
      </c>
      <c r="BH14" s="87"/>
      <c r="BI14" s="89">
        <v>1</v>
      </c>
      <c r="BJ14" s="92" t="s">
        <v>71</v>
      </c>
      <c r="BK14" s="62">
        <v>0</v>
      </c>
      <c r="BL14" s="77"/>
      <c r="BM14" s="89">
        <v>9</v>
      </c>
      <c r="BN14" s="90" t="s">
        <v>69</v>
      </c>
      <c r="BO14" s="62">
        <v>0.4784688995215311</v>
      </c>
      <c r="BP14" s="77"/>
      <c r="BQ14" s="89">
        <v>9</v>
      </c>
      <c r="BR14" s="90" t="s">
        <v>67</v>
      </c>
      <c r="BS14" s="62">
        <v>0.05767012687427912</v>
      </c>
      <c r="BT14" s="71"/>
      <c r="BU14" s="89">
        <v>9</v>
      </c>
      <c r="BV14" s="90" t="s">
        <v>84</v>
      </c>
      <c r="BW14" s="62">
        <v>19.230769230769234</v>
      </c>
      <c r="BX14" s="99"/>
      <c r="BY14" s="101">
        <v>9</v>
      </c>
      <c r="BZ14" s="90" t="s">
        <v>61</v>
      </c>
      <c r="CA14" s="102">
        <v>17.096801852010632</v>
      </c>
      <c r="CB14" s="105"/>
      <c r="CC14" s="89">
        <v>9</v>
      </c>
      <c r="CD14" s="90" t="s">
        <v>99</v>
      </c>
      <c r="CE14" s="62">
        <v>0.9975587909868455</v>
      </c>
      <c r="CF14" s="77"/>
      <c r="CG14" s="89">
        <v>9</v>
      </c>
      <c r="CH14" s="90" t="s">
        <v>68</v>
      </c>
      <c r="CI14" s="62">
        <v>0.5548302872062663</v>
      </c>
      <c r="CJ14" s="77"/>
      <c r="CK14" s="712" t="s">
        <v>8</v>
      </c>
      <c r="CL14" s="39" t="s">
        <v>61</v>
      </c>
      <c r="CM14" s="692">
        <v>2.5620534409985223</v>
      </c>
      <c r="CN14" s="693">
        <v>44</v>
      </c>
      <c r="CO14" s="110">
        <v>0.5149957548409457</v>
      </c>
      <c r="CP14" s="112">
        <v>9</v>
      </c>
      <c r="CQ14" s="692">
        <v>1.2593803679891555</v>
      </c>
      <c r="CR14" s="693">
        <v>40</v>
      </c>
    </row>
    <row r="15" spans="1:96" s="34" customFormat="1" ht="12.75">
      <c r="A15" t="s">
        <v>348</v>
      </c>
      <c r="B15" s="116">
        <v>0.94</v>
      </c>
      <c r="C15" s="116">
        <v>0.85</v>
      </c>
      <c r="D15" s="116">
        <v>0.76</v>
      </c>
      <c r="E15" s="116">
        <v>0.6419763549302937</v>
      </c>
      <c r="F15" s="670">
        <f t="shared" si="2"/>
        <v>-15.529426982856092</v>
      </c>
      <c r="G15" s="71"/>
      <c r="H15" s="90" t="s">
        <v>69</v>
      </c>
      <c r="I15" s="120" t="s">
        <v>16</v>
      </c>
      <c r="J15" s="711">
        <v>9</v>
      </c>
      <c r="K15" s="43">
        <v>12</v>
      </c>
      <c r="L15" s="711">
        <v>9</v>
      </c>
      <c r="M15" s="127">
        <v>10</v>
      </c>
      <c r="N15" s="713">
        <f t="shared" si="0"/>
        <v>1</v>
      </c>
      <c r="O15" s="71"/>
      <c r="P15" s="33">
        <v>10</v>
      </c>
      <c r="Q15" s="39" t="s">
        <v>57</v>
      </c>
      <c r="R15" s="114">
        <v>18336</v>
      </c>
      <c r="S15" s="77"/>
      <c r="T15" s="33">
        <v>10</v>
      </c>
      <c r="U15" s="39" t="s">
        <v>69</v>
      </c>
      <c r="V15" s="60">
        <v>27547</v>
      </c>
      <c r="W15" s="61">
        <v>61386</v>
      </c>
      <c r="X15" s="62">
        <f t="shared" si="1"/>
        <v>2.2284096271826335</v>
      </c>
      <c r="Y15" s="83"/>
      <c r="Z15" s="70">
        <v>28</v>
      </c>
      <c r="AA15" s="68" t="s">
        <v>62</v>
      </c>
      <c r="AB15" s="40">
        <v>127471.28603104212</v>
      </c>
      <c r="AC15" s="649"/>
      <c r="AD15" s="651" t="s">
        <v>62</v>
      </c>
      <c r="AE15" s="649"/>
      <c r="AF15" s="80"/>
      <c r="AG15" s="70">
        <v>11</v>
      </c>
      <c r="AH15" s="68" t="s">
        <v>55</v>
      </c>
      <c r="AI15" s="40">
        <v>37926.76399026764</v>
      </c>
      <c r="AJ15" s="664">
        <v>10</v>
      </c>
      <c r="AK15" s="90" t="s">
        <v>55</v>
      </c>
      <c r="AL15" s="665">
        <v>34371.41119221411</v>
      </c>
      <c r="AM15" s="77"/>
      <c r="AN15" s="70">
        <v>5</v>
      </c>
      <c r="AO15" s="68" t="s">
        <v>92</v>
      </c>
      <c r="AP15" s="40">
        <v>8279.115018737388</v>
      </c>
      <c r="AQ15" s="655">
        <v>10</v>
      </c>
      <c r="AR15" s="90" t="s">
        <v>92</v>
      </c>
      <c r="AS15" s="658">
        <v>13173.48899778995</v>
      </c>
      <c r="AT15" s="87"/>
      <c r="AU15" s="40">
        <v>10</v>
      </c>
      <c r="AV15" s="68" t="s">
        <v>73</v>
      </c>
      <c r="AW15" s="40">
        <v>3438.7966804979255</v>
      </c>
      <c r="AX15" s="655">
        <v>10</v>
      </c>
      <c r="AY15" s="90" t="s">
        <v>73</v>
      </c>
      <c r="AZ15" s="658">
        <v>3935.108344859382</v>
      </c>
      <c r="BA15" s="87"/>
      <c r="BB15" s="40">
        <v>6</v>
      </c>
      <c r="BC15" s="68" t="s">
        <v>102</v>
      </c>
      <c r="BD15" s="40">
        <v>50833.39697085402</v>
      </c>
      <c r="BE15" s="655">
        <v>10</v>
      </c>
      <c r="BF15" s="90" t="s">
        <v>102</v>
      </c>
      <c r="BG15" s="658">
        <v>61642.738958890164</v>
      </c>
      <c r="BH15" s="87"/>
      <c r="BI15" s="89">
        <v>1</v>
      </c>
      <c r="BJ15" s="92" t="s">
        <v>72</v>
      </c>
      <c r="BK15" s="62">
        <v>0</v>
      </c>
      <c r="BL15" s="77"/>
      <c r="BM15" s="89">
        <v>10</v>
      </c>
      <c r="BN15" s="90" t="s">
        <v>68</v>
      </c>
      <c r="BO15" s="62">
        <v>0.5050505050505051</v>
      </c>
      <c r="BP15" s="77"/>
      <c r="BQ15" s="89">
        <v>10</v>
      </c>
      <c r="BR15" s="90" t="s">
        <v>68</v>
      </c>
      <c r="BS15" s="62">
        <v>0.06596306068601583</v>
      </c>
      <c r="BT15" s="71"/>
      <c r="BU15" s="89">
        <v>10</v>
      </c>
      <c r="BV15" s="90" t="s">
        <v>67</v>
      </c>
      <c r="BW15" s="62">
        <v>25</v>
      </c>
      <c r="BX15" s="99"/>
      <c r="BY15" s="101">
        <v>10</v>
      </c>
      <c r="BZ15" s="90" t="s">
        <v>84</v>
      </c>
      <c r="CA15" s="102">
        <v>18.129870129870127</v>
      </c>
      <c r="CB15" s="105"/>
      <c r="CC15" s="89">
        <v>10</v>
      </c>
      <c r="CD15" s="90" t="s">
        <v>74</v>
      </c>
      <c r="CE15" s="62">
        <v>1.0400137648880647</v>
      </c>
      <c r="CF15" s="77"/>
      <c r="CG15" s="89">
        <v>10</v>
      </c>
      <c r="CH15" s="90" t="s">
        <v>78</v>
      </c>
      <c r="CI15" s="62">
        <v>1.0297482837528604</v>
      </c>
      <c r="CJ15" s="77"/>
      <c r="CK15" s="712" t="s">
        <v>9</v>
      </c>
      <c r="CL15" s="39" t="s">
        <v>62</v>
      </c>
      <c r="CM15" s="692">
        <v>1.0144071959371346</v>
      </c>
      <c r="CN15" s="693">
        <v>29</v>
      </c>
      <c r="CO15" s="110">
        <v>0.4887025164622879</v>
      </c>
      <c r="CP15" s="112">
        <v>6</v>
      </c>
      <c r="CQ15" s="692">
        <v>0.6798678544531412</v>
      </c>
      <c r="CR15" s="693">
        <v>9</v>
      </c>
    </row>
    <row r="16" spans="1:96" s="34" customFormat="1" ht="12.75">
      <c r="A16" t="s">
        <v>343</v>
      </c>
      <c r="B16" s="116">
        <v>51.6</v>
      </c>
      <c r="C16" s="116">
        <v>51.85</v>
      </c>
      <c r="D16" s="116">
        <v>50.72</v>
      </c>
      <c r="E16" s="116">
        <v>50.59136788655645</v>
      </c>
      <c r="F16" s="670">
        <f t="shared" si="2"/>
        <v>-0.2536122110480108</v>
      </c>
      <c r="G16" s="71"/>
      <c r="H16" s="90" t="s">
        <v>60</v>
      </c>
      <c r="I16" s="120" t="s">
        <v>7</v>
      </c>
      <c r="J16" s="711">
        <v>38</v>
      </c>
      <c r="K16" s="43">
        <v>40</v>
      </c>
      <c r="L16" s="711">
        <v>28</v>
      </c>
      <c r="M16" s="127">
        <v>11</v>
      </c>
      <c r="N16" s="713">
        <f t="shared" si="0"/>
        <v>-17</v>
      </c>
      <c r="O16" s="71"/>
      <c r="P16" s="33">
        <v>11</v>
      </c>
      <c r="Q16" s="39" t="s">
        <v>62</v>
      </c>
      <c r="R16" s="114">
        <v>18040</v>
      </c>
      <c r="S16" s="77"/>
      <c r="T16" s="33">
        <v>11</v>
      </c>
      <c r="U16" s="39" t="s">
        <v>76</v>
      </c>
      <c r="V16" s="60">
        <v>33685</v>
      </c>
      <c r="W16" s="61">
        <v>75471</v>
      </c>
      <c r="X16" s="62">
        <f t="shared" si="1"/>
        <v>2.2404928009499776</v>
      </c>
      <c r="Y16" s="83"/>
      <c r="Z16" s="70">
        <v>42</v>
      </c>
      <c r="AA16" s="68" t="s">
        <v>63</v>
      </c>
      <c r="AB16" s="40">
        <v>286783.7837837838</v>
      </c>
      <c r="AC16" s="649"/>
      <c r="AD16" s="651" t="s">
        <v>63</v>
      </c>
      <c r="AE16" s="649"/>
      <c r="AF16" s="80"/>
      <c r="AG16" s="70">
        <v>5</v>
      </c>
      <c r="AH16" s="68" t="s">
        <v>102</v>
      </c>
      <c r="AI16" s="40">
        <v>29398.24360442917</v>
      </c>
      <c r="AJ16" s="664">
        <v>11</v>
      </c>
      <c r="AK16" s="90" t="s">
        <v>102</v>
      </c>
      <c r="AL16" s="665">
        <v>34777.52322769505</v>
      </c>
      <c r="AM16" s="77"/>
      <c r="AN16" s="70">
        <v>17</v>
      </c>
      <c r="AO16" s="68" t="s">
        <v>88</v>
      </c>
      <c r="AP16" s="40">
        <v>14604.475400118554</v>
      </c>
      <c r="AQ16" s="655">
        <v>11</v>
      </c>
      <c r="AR16" s="90" t="s">
        <v>88</v>
      </c>
      <c r="AS16" s="658">
        <v>13305.64611736811</v>
      </c>
      <c r="AT16" s="87"/>
      <c r="AU16" s="40">
        <v>9</v>
      </c>
      <c r="AV16" s="68" t="s">
        <v>95</v>
      </c>
      <c r="AW16" s="40">
        <v>3365.4004542391494</v>
      </c>
      <c r="AX16" s="655">
        <v>11</v>
      </c>
      <c r="AY16" s="90" t="s">
        <v>95</v>
      </c>
      <c r="AZ16" s="658">
        <v>4117.066413756957</v>
      </c>
      <c r="BA16" s="87"/>
      <c r="BB16" s="40">
        <v>14</v>
      </c>
      <c r="BC16" s="68" t="s">
        <v>73</v>
      </c>
      <c r="BD16" s="40">
        <v>69432.918395574</v>
      </c>
      <c r="BE16" s="655">
        <v>11</v>
      </c>
      <c r="BF16" s="90" t="s">
        <v>73</v>
      </c>
      <c r="BG16" s="658">
        <v>64254.61041954818</v>
      </c>
      <c r="BH16" s="87"/>
      <c r="BI16" s="89">
        <v>1</v>
      </c>
      <c r="BJ16" s="92" t="s">
        <v>73</v>
      </c>
      <c r="BK16" s="62">
        <v>0</v>
      </c>
      <c r="BL16" s="77"/>
      <c r="BM16" s="89">
        <v>11</v>
      </c>
      <c r="BN16" s="90" t="s">
        <v>92</v>
      </c>
      <c r="BO16" s="62">
        <v>0.7633587786259541</v>
      </c>
      <c r="BP16" s="77"/>
      <c r="BQ16" s="89">
        <v>11</v>
      </c>
      <c r="BR16" s="90" t="s">
        <v>97</v>
      </c>
      <c r="BS16" s="62">
        <v>0.07102272727272728</v>
      </c>
      <c r="BT16" s="71"/>
      <c r="BU16" s="89">
        <v>11</v>
      </c>
      <c r="BV16" s="90" t="s">
        <v>68</v>
      </c>
      <c r="BW16" s="62">
        <v>30.985915492957744</v>
      </c>
      <c r="BX16" s="99"/>
      <c r="BY16" s="101">
        <v>11</v>
      </c>
      <c r="BZ16" s="90" t="s">
        <v>65</v>
      </c>
      <c r="CA16" s="102">
        <v>19.517543859649123</v>
      </c>
      <c r="CB16" s="105"/>
      <c r="CC16" s="89">
        <v>11</v>
      </c>
      <c r="CD16" s="90" t="s">
        <v>72</v>
      </c>
      <c r="CE16" s="62">
        <v>1.0866679645328567</v>
      </c>
      <c r="CF16" s="77"/>
      <c r="CG16" s="89">
        <v>11</v>
      </c>
      <c r="CH16" s="90" t="s">
        <v>81</v>
      </c>
      <c r="CI16" s="62">
        <v>1.0760667903525045</v>
      </c>
      <c r="CJ16" s="77"/>
      <c r="CK16" s="712" t="s">
        <v>10</v>
      </c>
      <c r="CL16" s="39" t="s">
        <v>63</v>
      </c>
      <c r="CM16" s="692">
        <v>2.868439639183909</v>
      </c>
      <c r="CN16" s="693">
        <v>46</v>
      </c>
      <c r="CO16" s="110">
        <v>2.174666974492222</v>
      </c>
      <c r="CP16" s="112">
        <v>47</v>
      </c>
      <c r="CQ16" s="692">
        <v>2.426947943471017</v>
      </c>
      <c r="CR16" s="693">
        <v>46</v>
      </c>
    </row>
    <row r="17" spans="1:96" s="34" customFormat="1" ht="12.75">
      <c r="A17" t="s">
        <v>344</v>
      </c>
      <c r="B17" s="116">
        <v>25.03</v>
      </c>
      <c r="C17" s="116">
        <v>24.53</v>
      </c>
      <c r="D17" s="116">
        <v>24.13</v>
      </c>
      <c r="E17" s="116">
        <v>25.29416195856874</v>
      </c>
      <c r="F17" s="671">
        <f t="shared" si="2"/>
        <v>4.824541892120767</v>
      </c>
      <c r="G17" s="71"/>
      <c r="H17" s="90" t="s">
        <v>97</v>
      </c>
      <c r="I17" s="120" t="s">
        <v>45</v>
      </c>
      <c r="J17" s="711">
        <v>18</v>
      </c>
      <c r="K17" s="43">
        <v>18</v>
      </c>
      <c r="L17" s="711">
        <v>16</v>
      </c>
      <c r="M17" s="127">
        <v>12</v>
      </c>
      <c r="N17" s="713">
        <f t="shared" si="0"/>
        <v>-4</v>
      </c>
      <c r="O17" s="71"/>
      <c r="P17" s="33">
        <v>12</v>
      </c>
      <c r="Q17" s="39" t="s">
        <v>99</v>
      </c>
      <c r="R17" s="114">
        <v>17837</v>
      </c>
      <c r="S17" s="77"/>
      <c r="T17" s="33">
        <v>12</v>
      </c>
      <c r="U17" s="39" t="s">
        <v>55</v>
      </c>
      <c r="V17" s="60">
        <v>16439</v>
      </c>
      <c r="W17" s="61">
        <v>37025</v>
      </c>
      <c r="X17" s="62">
        <f t="shared" si="1"/>
        <v>2.252265952916844</v>
      </c>
      <c r="Y17" s="83"/>
      <c r="Z17" s="70">
        <v>15</v>
      </c>
      <c r="AA17" s="68" t="s">
        <v>64</v>
      </c>
      <c r="AB17" s="40">
        <v>85345.94193685103</v>
      </c>
      <c r="AC17" s="649"/>
      <c r="AD17" s="651" t="s">
        <v>64</v>
      </c>
      <c r="AE17" s="649"/>
      <c r="AF17" s="80"/>
      <c r="AG17" s="70">
        <v>14</v>
      </c>
      <c r="AH17" s="68" t="s">
        <v>80</v>
      </c>
      <c r="AI17" s="40">
        <v>43770.75739165654</v>
      </c>
      <c r="AJ17" s="664">
        <v>12</v>
      </c>
      <c r="AK17" s="90" t="s">
        <v>80</v>
      </c>
      <c r="AL17" s="665">
        <v>40126.09693533144</v>
      </c>
      <c r="AM17" s="77"/>
      <c r="AN17" s="70">
        <v>4</v>
      </c>
      <c r="AO17" s="68" t="s">
        <v>77</v>
      </c>
      <c r="AP17" s="40">
        <v>7891.1823284446855</v>
      </c>
      <c r="AQ17" s="655">
        <v>12</v>
      </c>
      <c r="AR17" s="90" t="s">
        <v>77</v>
      </c>
      <c r="AS17" s="658">
        <v>14913.0907115698</v>
      </c>
      <c r="AT17" s="87"/>
      <c r="AU17" s="40">
        <v>13</v>
      </c>
      <c r="AV17" s="68" t="s">
        <v>65</v>
      </c>
      <c r="AW17" s="40">
        <v>4823.75478927203</v>
      </c>
      <c r="AX17" s="655">
        <v>12</v>
      </c>
      <c r="AY17" s="90" t="s">
        <v>65</v>
      </c>
      <c r="AZ17" s="658">
        <v>5226.658600524299</v>
      </c>
      <c r="BA17" s="87"/>
      <c r="BB17" s="40">
        <v>13</v>
      </c>
      <c r="BC17" s="68" t="s">
        <v>84</v>
      </c>
      <c r="BD17" s="40">
        <v>67658.22265945237</v>
      </c>
      <c r="BE17" s="655">
        <v>12</v>
      </c>
      <c r="BF17" s="90" t="s">
        <v>84</v>
      </c>
      <c r="BG17" s="658">
        <v>67658.22265945237</v>
      </c>
      <c r="BH17" s="87"/>
      <c r="BI17" s="89">
        <v>1</v>
      </c>
      <c r="BJ17" s="92" t="s">
        <v>76</v>
      </c>
      <c r="BK17" s="62">
        <v>0</v>
      </c>
      <c r="BL17" s="77"/>
      <c r="BM17" s="89">
        <v>12</v>
      </c>
      <c r="BN17" s="90" t="s">
        <v>85</v>
      </c>
      <c r="BO17" s="62">
        <v>0.8403361344537815</v>
      </c>
      <c r="BP17" s="77"/>
      <c r="BQ17" s="89">
        <v>12</v>
      </c>
      <c r="BR17" s="90" t="s">
        <v>95</v>
      </c>
      <c r="BS17" s="62">
        <v>0.07141836880445651</v>
      </c>
      <c r="BT17" s="71"/>
      <c r="BU17" s="89">
        <v>12</v>
      </c>
      <c r="BV17" s="90" t="s">
        <v>77</v>
      </c>
      <c r="BW17" s="62">
        <v>35.43689320388349</v>
      </c>
      <c r="BX17" s="99"/>
      <c r="BY17" s="101">
        <v>12</v>
      </c>
      <c r="BZ17" s="90" t="s">
        <v>95</v>
      </c>
      <c r="CA17" s="102">
        <v>19.965785442899485</v>
      </c>
      <c r="CB17" s="105"/>
      <c r="CC17" s="89">
        <v>12</v>
      </c>
      <c r="CD17" s="90" t="s">
        <v>96</v>
      </c>
      <c r="CE17" s="62">
        <v>1.1143410852713178</v>
      </c>
      <c r="CF17" s="77"/>
      <c r="CG17" s="89">
        <v>12</v>
      </c>
      <c r="CH17" s="90" t="s">
        <v>102</v>
      </c>
      <c r="CI17" s="62">
        <v>1.2072434607645874</v>
      </c>
      <c r="CJ17" s="77"/>
      <c r="CK17" s="712" t="s">
        <v>11</v>
      </c>
      <c r="CL17" s="39" t="s">
        <v>65</v>
      </c>
      <c r="CM17" s="692">
        <v>0.7642179323091769</v>
      </c>
      <c r="CN17" s="693">
        <v>18</v>
      </c>
      <c r="CO17" s="110">
        <v>0.8201199194332286</v>
      </c>
      <c r="CP17" s="112">
        <v>23</v>
      </c>
      <c r="CQ17" s="692">
        <v>0.7997919241153917</v>
      </c>
      <c r="CR17" s="693">
        <v>14</v>
      </c>
    </row>
    <row r="18" spans="1:96" s="34" customFormat="1" ht="12.75">
      <c r="A18" t="s">
        <v>345</v>
      </c>
      <c r="B18" s="116">
        <v>1.44</v>
      </c>
      <c r="C18" s="116">
        <v>1.453</v>
      </c>
      <c r="D18" s="116">
        <v>1.421</v>
      </c>
      <c r="E18" s="116">
        <v>1.3553242947538722</v>
      </c>
      <c r="F18" s="670">
        <f t="shared" si="2"/>
        <v>-4.621794880093446</v>
      </c>
      <c r="G18" s="71"/>
      <c r="H18" s="90" t="s">
        <v>87</v>
      </c>
      <c r="I18" s="120" t="s">
        <v>34</v>
      </c>
      <c r="J18" s="711">
        <v>28</v>
      </c>
      <c r="K18" s="43">
        <v>16</v>
      </c>
      <c r="L18" s="711">
        <v>17</v>
      </c>
      <c r="M18" s="127">
        <v>13</v>
      </c>
      <c r="N18" s="713">
        <f t="shared" si="0"/>
        <v>-4</v>
      </c>
      <c r="O18" s="71"/>
      <c r="P18" s="33">
        <v>13</v>
      </c>
      <c r="Q18" s="39" t="s">
        <v>66</v>
      </c>
      <c r="R18" s="114">
        <v>16765</v>
      </c>
      <c r="S18" s="77"/>
      <c r="T18" s="33">
        <v>13</v>
      </c>
      <c r="U18" s="39" t="s">
        <v>81</v>
      </c>
      <c r="V18" s="60">
        <v>9955</v>
      </c>
      <c r="W18" s="61">
        <v>22486</v>
      </c>
      <c r="X18" s="62">
        <f t="shared" si="1"/>
        <v>2.2587644399799096</v>
      </c>
      <c r="Y18" s="83"/>
      <c r="Z18" s="70">
        <v>31</v>
      </c>
      <c r="AA18" s="68" t="s">
        <v>65</v>
      </c>
      <c r="AB18" s="40">
        <v>133939.7055858036</v>
      </c>
      <c r="AC18" s="649"/>
      <c r="AD18" s="651" t="s">
        <v>65</v>
      </c>
      <c r="AE18" s="649"/>
      <c r="AF18" s="80"/>
      <c r="AG18" s="70">
        <v>9</v>
      </c>
      <c r="AH18" s="68" t="s">
        <v>76</v>
      </c>
      <c r="AI18" s="40">
        <v>36980.02078076295</v>
      </c>
      <c r="AJ18" s="664">
        <v>13</v>
      </c>
      <c r="AK18" s="90" t="s">
        <v>76</v>
      </c>
      <c r="AL18" s="665">
        <v>40288.9119786255</v>
      </c>
      <c r="AM18" s="77"/>
      <c r="AN18" s="70">
        <v>13</v>
      </c>
      <c r="AO18" s="68" t="s">
        <v>54</v>
      </c>
      <c r="AP18" s="40">
        <v>13282.485366951823</v>
      </c>
      <c r="AQ18" s="655">
        <v>13</v>
      </c>
      <c r="AR18" s="90" t="s">
        <v>54</v>
      </c>
      <c r="AS18" s="658">
        <v>14969.563259792885</v>
      </c>
      <c r="AT18" s="87"/>
      <c r="AU18" s="40">
        <v>14</v>
      </c>
      <c r="AV18" s="68" t="s">
        <v>64</v>
      </c>
      <c r="AW18" s="40">
        <v>5021.826658190294</v>
      </c>
      <c r="AX18" s="655">
        <v>13</v>
      </c>
      <c r="AY18" s="90" t="s">
        <v>64</v>
      </c>
      <c r="AZ18" s="658">
        <v>5278.872642509006</v>
      </c>
      <c r="BA18" s="87"/>
      <c r="BB18" s="40">
        <v>5</v>
      </c>
      <c r="BC18" s="68" t="s">
        <v>69</v>
      </c>
      <c r="BD18" s="40">
        <v>50149.305181514595</v>
      </c>
      <c r="BE18" s="655">
        <v>13</v>
      </c>
      <c r="BF18" s="90" t="s">
        <v>69</v>
      </c>
      <c r="BG18" s="658">
        <v>67773.9595676685</v>
      </c>
      <c r="BH18" s="87"/>
      <c r="BI18" s="89">
        <v>1</v>
      </c>
      <c r="BJ18" s="92" t="s">
        <v>80</v>
      </c>
      <c r="BK18" s="62">
        <v>0</v>
      </c>
      <c r="BL18" s="77"/>
      <c r="BM18" s="89">
        <v>13</v>
      </c>
      <c r="BN18" s="90" t="s">
        <v>94</v>
      </c>
      <c r="BO18" s="62">
        <v>1.1990407673860912</v>
      </c>
      <c r="BP18" s="77"/>
      <c r="BQ18" s="89">
        <v>13</v>
      </c>
      <c r="BR18" s="90" t="s">
        <v>84</v>
      </c>
      <c r="BS18" s="62">
        <v>0.10922992900054614</v>
      </c>
      <c r="BT18" s="71"/>
      <c r="BU18" s="89">
        <v>13</v>
      </c>
      <c r="BV18" s="90" t="s">
        <v>88</v>
      </c>
      <c r="BW18" s="62">
        <v>36.144578313253014</v>
      </c>
      <c r="BX18" s="99"/>
      <c r="BY18" s="101">
        <v>13</v>
      </c>
      <c r="BZ18" s="90" t="s">
        <v>62</v>
      </c>
      <c r="CA18" s="102">
        <v>20.023346837876808</v>
      </c>
      <c r="CB18" s="105"/>
      <c r="CC18" s="89">
        <v>13</v>
      </c>
      <c r="CD18" s="90" t="s">
        <v>87</v>
      </c>
      <c r="CE18" s="62">
        <v>1.1362095615153076</v>
      </c>
      <c r="CF18" s="77"/>
      <c r="CG18" s="89">
        <v>13</v>
      </c>
      <c r="CH18" s="90" t="s">
        <v>59</v>
      </c>
      <c r="CI18" s="62">
        <v>1.2195121951219512</v>
      </c>
      <c r="CJ18" s="77"/>
      <c r="CK18" s="712" t="s">
        <v>12</v>
      </c>
      <c r="CL18" s="39" t="s">
        <v>66</v>
      </c>
      <c r="CM18" s="692">
        <v>1.6296314731792283</v>
      </c>
      <c r="CN18" s="693">
        <v>39</v>
      </c>
      <c r="CO18" s="110">
        <v>0.8823049777865831</v>
      </c>
      <c r="CP18" s="112">
        <v>28</v>
      </c>
      <c r="CQ18" s="692">
        <v>1.1540600670202723</v>
      </c>
      <c r="CR18" s="693">
        <v>36</v>
      </c>
    </row>
    <row r="19" spans="1:96" s="34" customFormat="1" ht="12.75">
      <c r="A19" t="s">
        <v>346</v>
      </c>
      <c r="B19" s="116">
        <v>10.72</v>
      </c>
      <c r="C19" s="116">
        <v>10.7</v>
      </c>
      <c r="D19" s="116">
        <v>10.6</v>
      </c>
      <c r="E19" s="116">
        <v>10.267720523833141</v>
      </c>
      <c r="F19" s="670">
        <f t="shared" si="2"/>
        <v>-3.1347120393099868</v>
      </c>
      <c r="G19" s="71"/>
      <c r="H19" s="90" t="s">
        <v>65</v>
      </c>
      <c r="I19" s="120" t="s">
        <v>11</v>
      </c>
      <c r="J19" s="711">
        <v>5</v>
      </c>
      <c r="K19" s="43">
        <v>10</v>
      </c>
      <c r="L19" s="711">
        <v>14</v>
      </c>
      <c r="M19" s="127">
        <v>14</v>
      </c>
      <c r="N19" s="713">
        <f t="shared" si="0"/>
        <v>0</v>
      </c>
      <c r="O19" s="71"/>
      <c r="P19" s="33">
        <v>14</v>
      </c>
      <c r="Q19" s="39" t="s">
        <v>70</v>
      </c>
      <c r="R19" s="114">
        <v>16698</v>
      </c>
      <c r="S19" s="77"/>
      <c r="T19" s="33">
        <v>14</v>
      </c>
      <c r="U19" s="39" t="s">
        <v>78</v>
      </c>
      <c r="V19" s="60">
        <v>10785</v>
      </c>
      <c r="W19" s="61">
        <v>24469</v>
      </c>
      <c r="X19" s="62">
        <f t="shared" si="1"/>
        <v>2.2687992582290217</v>
      </c>
      <c r="Y19" s="83"/>
      <c r="Z19" s="70">
        <v>41</v>
      </c>
      <c r="AA19" s="68" t="s">
        <v>66</v>
      </c>
      <c r="AB19" s="40">
        <v>277075.7530569639</v>
      </c>
      <c r="AC19" s="649"/>
      <c r="AD19" s="651" t="s">
        <v>66</v>
      </c>
      <c r="AE19" s="649"/>
      <c r="AF19" s="80"/>
      <c r="AG19" s="70">
        <v>8</v>
      </c>
      <c r="AH19" s="68" t="s">
        <v>69</v>
      </c>
      <c r="AI19" s="40">
        <v>31763.68989909871</v>
      </c>
      <c r="AJ19" s="664">
        <v>14</v>
      </c>
      <c r="AK19" s="90" t="s">
        <v>69</v>
      </c>
      <c r="AL19" s="665">
        <v>43984.02097023233</v>
      </c>
      <c r="AM19" s="77"/>
      <c r="AN19" s="70">
        <v>18</v>
      </c>
      <c r="AO19" s="68" t="s">
        <v>68</v>
      </c>
      <c r="AP19" s="40">
        <v>15368.341661167155</v>
      </c>
      <c r="AQ19" s="655">
        <v>14</v>
      </c>
      <c r="AR19" s="90" t="s">
        <v>68</v>
      </c>
      <c r="AS19" s="658">
        <v>15187.046290185726</v>
      </c>
      <c r="AT19" s="87"/>
      <c r="AU19" s="40">
        <v>18</v>
      </c>
      <c r="AV19" s="68" t="s">
        <v>93</v>
      </c>
      <c r="AW19" s="40">
        <v>5784.990574929312</v>
      </c>
      <c r="AX19" s="655">
        <v>14</v>
      </c>
      <c r="AY19" s="90" t="s">
        <v>93</v>
      </c>
      <c r="AZ19" s="658">
        <v>5561.852026390198</v>
      </c>
      <c r="BA19" s="87"/>
      <c r="BB19" s="40">
        <v>34</v>
      </c>
      <c r="BC19" s="68" t="s">
        <v>88</v>
      </c>
      <c r="BD19" s="40">
        <v>144358.62477771193</v>
      </c>
      <c r="BE19" s="655">
        <v>14</v>
      </c>
      <c r="BF19" s="90" t="s">
        <v>88</v>
      </c>
      <c r="BG19" s="658">
        <v>91210.58091286306</v>
      </c>
      <c r="BH19" s="87"/>
      <c r="BI19" s="89">
        <v>1</v>
      </c>
      <c r="BJ19" s="92" t="s">
        <v>81</v>
      </c>
      <c r="BK19" s="62">
        <v>0</v>
      </c>
      <c r="BL19" s="77"/>
      <c r="BM19" s="89">
        <v>14</v>
      </c>
      <c r="BN19" s="90" t="s">
        <v>53</v>
      </c>
      <c r="BO19" s="62">
        <v>1.4705882352941175</v>
      </c>
      <c r="BP19" s="77"/>
      <c r="BQ19" s="89">
        <v>14</v>
      </c>
      <c r="BR19" s="90" t="s">
        <v>74</v>
      </c>
      <c r="BS19" s="62">
        <v>0.11605415860735009</v>
      </c>
      <c r="BT19" s="71"/>
      <c r="BU19" s="89">
        <v>14</v>
      </c>
      <c r="BV19" s="90" t="s">
        <v>64</v>
      </c>
      <c r="BW19" s="62">
        <v>37.908496732026144</v>
      </c>
      <c r="BX19" s="99"/>
      <c r="BY19" s="101">
        <v>14</v>
      </c>
      <c r="BZ19" s="90" t="s">
        <v>78</v>
      </c>
      <c r="CA19" s="102">
        <v>20.36144578313253</v>
      </c>
      <c r="CB19" s="105"/>
      <c r="CC19" s="89">
        <v>14</v>
      </c>
      <c r="CD19" s="90" t="s">
        <v>58</v>
      </c>
      <c r="CE19" s="62">
        <v>1.1372734177734896</v>
      </c>
      <c r="CF19" s="77"/>
      <c r="CG19" s="89">
        <v>14</v>
      </c>
      <c r="CH19" s="90" t="s">
        <v>100</v>
      </c>
      <c r="CI19" s="62">
        <v>1.5065913370998116</v>
      </c>
      <c r="CJ19" s="77"/>
      <c r="CK19" s="712" t="s">
        <v>356</v>
      </c>
      <c r="CL19" s="39" t="s">
        <v>67</v>
      </c>
      <c r="CM19" s="692">
        <v>2.117097494236756</v>
      </c>
      <c r="CN19" s="693">
        <v>42</v>
      </c>
      <c r="CO19" s="110">
        <v>0.49083372907494965</v>
      </c>
      <c r="CP19" s="112">
        <v>7</v>
      </c>
      <c r="CQ19" s="692">
        <v>1.0822023709519704</v>
      </c>
      <c r="CR19" s="693">
        <v>31</v>
      </c>
    </row>
    <row r="20" spans="7:96" s="34" customFormat="1" ht="12.75">
      <c r="G20" s="71"/>
      <c r="H20" s="90" t="s">
        <v>75</v>
      </c>
      <c r="I20" s="120" t="s">
        <v>22</v>
      </c>
      <c r="J20" s="711">
        <v>32</v>
      </c>
      <c r="K20" s="43">
        <v>13</v>
      </c>
      <c r="L20" s="711">
        <v>18</v>
      </c>
      <c r="M20" s="127">
        <v>15</v>
      </c>
      <c r="N20" s="713">
        <f t="shared" si="0"/>
        <v>-3</v>
      </c>
      <c r="O20" s="71"/>
      <c r="P20" s="33">
        <v>15</v>
      </c>
      <c r="Q20" s="39" t="s">
        <v>55</v>
      </c>
      <c r="R20" s="114">
        <v>16440</v>
      </c>
      <c r="S20" s="77"/>
      <c r="T20" s="33">
        <v>15</v>
      </c>
      <c r="U20" s="39" t="s">
        <v>98</v>
      </c>
      <c r="V20" s="60">
        <v>2633</v>
      </c>
      <c r="W20" s="61">
        <v>6043</v>
      </c>
      <c r="X20" s="62">
        <f t="shared" si="1"/>
        <v>2.295100645651348</v>
      </c>
      <c r="Y20" s="83"/>
      <c r="Z20" s="70">
        <v>29</v>
      </c>
      <c r="AA20" s="68" t="s">
        <v>67</v>
      </c>
      <c r="AB20" s="40">
        <v>130186.44976760815</v>
      </c>
      <c r="AC20" s="649"/>
      <c r="AD20" s="651" t="s">
        <v>67</v>
      </c>
      <c r="AE20" s="649"/>
      <c r="AF20" s="80"/>
      <c r="AG20" s="70">
        <v>17</v>
      </c>
      <c r="AH20" s="68" t="s">
        <v>88</v>
      </c>
      <c r="AI20" s="40">
        <v>48698.35506816835</v>
      </c>
      <c r="AJ20" s="664">
        <v>15</v>
      </c>
      <c r="AK20" s="90" t="s">
        <v>88</v>
      </c>
      <c r="AL20" s="665">
        <v>47258.89152341434</v>
      </c>
      <c r="AM20" s="77"/>
      <c r="AN20" s="70">
        <v>27</v>
      </c>
      <c r="AO20" s="68" t="s">
        <v>85</v>
      </c>
      <c r="AP20" s="40">
        <v>18907.17299578059</v>
      </c>
      <c r="AQ20" s="655">
        <v>15</v>
      </c>
      <c r="AR20" s="90" t="s">
        <v>85</v>
      </c>
      <c r="AS20" s="658">
        <v>15407.088607594937</v>
      </c>
      <c r="AT20" s="87"/>
      <c r="AU20" s="40">
        <v>11</v>
      </c>
      <c r="AV20" s="68" t="s">
        <v>97</v>
      </c>
      <c r="AW20" s="40">
        <v>3782.84804210089</v>
      </c>
      <c r="AX20" s="655">
        <v>15</v>
      </c>
      <c r="AY20" s="90" t="s">
        <v>97</v>
      </c>
      <c r="AZ20" s="658">
        <v>5756.015649343904</v>
      </c>
      <c r="BA20" s="87"/>
      <c r="BB20" s="40">
        <v>16</v>
      </c>
      <c r="BC20" s="68" t="s">
        <v>64</v>
      </c>
      <c r="BD20" s="40">
        <v>89661.47488874762</v>
      </c>
      <c r="BE20" s="655">
        <v>15</v>
      </c>
      <c r="BF20" s="90" t="s">
        <v>64</v>
      </c>
      <c r="BG20" s="658">
        <v>93423.39478703115</v>
      </c>
      <c r="BH20" s="87"/>
      <c r="BI20" s="89">
        <v>1</v>
      </c>
      <c r="BJ20" s="92" t="s">
        <v>84</v>
      </c>
      <c r="BK20" s="62">
        <v>0</v>
      </c>
      <c r="BL20" s="77"/>
      <c r="BM20" s="89">
        <v>15</v>
      </c>
      <c r="BN20" s="90" t="s">
        <v>73</v>
      </c>
      <c r="BO20" s="62">
        <v>1.4925373134328357</v>
      </c>
      <c r="BP20" s="77"/>
      <c r="BQ20" s="89">
        <v>15</v>
      </c>
      <c r="BR20" s="90" t="s">
        <v>65</v>
      </c>
      <c r="BS20" s="62">
        <v>0.11695906432748539</v>
      </c>
      <c r="BT20" s="71"/>
      <c r="BU20" s="89">
        <v>15</v>
      </c>
      <c r="BV20" s="90" t="s">
        <v>99</v>
      </c>
      <c r="BW20" s="62">
        <v>38.513513513513516</v>
      </c>
      <c r="BX20" s="99"/>
      <c r="BY20" s="101">
        <v>15</v>
      </c>
      <c r="BZ20" s="90" t="s">
        <v>102</v>
      </c>
      <c r="CA20" s="102">
        <v>20.462046204620464</v>
      </c>
      <c r="CB20" s="105"/>
      <c r="CC20" s="89">
        <v>15</v>
      </c>
      <c r="CD20" s="90" t="s">
        <v>66</v>
      </c>
      <c r="CE20" s="62">
        <v>1.162044230250365</v>
      </c>
      <c r="CF20" s="77"/>
      <c r="CG20" s="89">
        <v>15</v>
      </c>
      <c r="CH20" s="90" t="s">
        <v>91</v>
      </c>
      <c r="CI20" s="62">
        <v>2.083333333333333</v>
      </c>
      <c r="CJ20" s="77"/>
      <c r="CK20" s="712" t="s">
        <v>14</v>
      </c>
      <c r="CL20" s="39" t="s">
        <v>64</v>
      </c>
      <c r="CM20" s="692">
        <v>0.6148313217035033</v>
      </c>
      <c r="CN20" s="693">
        <v>13</v>
      </c>
      <c r="CO20" s="110">
        <v>1.2044701686513617</v>
      </c>
      <c r="CP20" s="112">
        <v>36</v>
      </c>
      <c r="CQ20" s="692">
        <v>0.990056042488504</v>
      </c>
      <c r="CR20" s="693">
        <v>29</v>
      </c>
    </row>
    <row r="21" spans="7:96" s="34" customFormat="1" ht="12.75">
      <c r="G21" s="71"/>
      <c r="H21" s="90" t="s">
        <v>96</v>
      </c>
      <c r="I21" s="120" t="s">
        <v>43</v>
      </c>
      <c r="J21" s="711">
        <v>30</v>
      </c>
      <c r="K21" s="43">
        <v>21</v>
      </c>
      <c r="L21" s="711">
        <v>25</v>
      </c>
      <c r="M21" s="127">
        <v>16</v>
      </c>
      <c r="N21" s="713">
        <f t="shared" si="0"/>
        <v>-9</v>
      </c>
      <c r="O21" s="71"/>
      <c r="P21" s="33">
        <v>16</v>
      </c>
      <c r="Q21" s="39" t="s">
        <v>86</v>
      </c>
      <c r="R21" s="114">
        <v>16296</v>
      </c>
      <c r="S21" s="77"/>
      <c r="T21" s="33">
        <v>16</v>
      </c>
      <c r="U21" s="39" t="s">
        <v>80</v>
      </c>
      <c r="V21" s="60">
        <v>7384</v>
      </c>
      <c r="W21" s="61">
        <v>16987</v>
      </c>
      <c r="X21" s="62">
        <f t="shared" si="1"/>
        <v>2.3005146262188516</v>
      </c>
      <c r="Y21" s="83"/>
      <c r="Z21" s="70">
        <v>21</v>
      </c>
      <c r="AA21" s="68" t="s">
        <v>68</v>
      </c>
      <c r="AB21" s="40">
        <v>105314.41500895635</v>
      </c>
      <c r="AC21" s="649"/>
      <c r="AD21" s="651" t="s">
        <v>68</v>
      </c>
      <c r="AE21" s="649"/>
      <c r="AF21" s="80"/>
      <c r="AG21" s="70">
        <v>16</v>
      </c>
      <c r="AH21" s="68" t="s">
        <v>53</v>
      </c>
      <c r="AI21" s="40">
        <v>45900.88282504013</v>
      </c>
      <c r="AJ21" s="664">
        <v>16</v>
      </c>
      <c r="AK21" s="90" t="s">
        <v>53</v>
      </c>
      <c r="AL21" s="665">
        <v>49396.33493846977</v>
      </c>
      <c r="AM21" s="77"/>
      <c r="AN21" s="70">
        <v>12</v>
      </c>
      <c r="AO21" s="68" t="s">
        <v>102</v>
      </c>
      <c r="AP21" s="40">
        <v>12813.54206440117</v>
      </c>
      <c r="AQ21" s="655">
        <v>16</v>
      </c>
      <c r="AR21" s="90" t="s">
        <v>102</v>
      </c>
      <c r="AS21" s="658">
        <v>15821.687667048493</v>
      </c>
      <c r="AT21" s="87"/>
      <c r="AU21" s="40">
        <v>20</v>
      </c>
      <c r="AV21" s="68" t="s">
        <v>68</v>
      </c>
      <c r="AW21" s="40">
        <v>6115.395493542001</v>
      </c>
      <c r="AX21" s="655">
        <v>16</v>
      </c>
      <c r="AY21" s="90" t="s">
        <v>68</v>
      </c>
      <c r="AZ21" s="658">
        <v>5797.869331573489</v>
      </c>
      <c r="BA21" s="87"/>
      <c r="BB21" s="40">
        <v>15</v>
      </c>
      <c r="BC21" s="68" t="s">
        <v>53</v>
      </c>
      <c r="BD21" s="40">
        <v>87143.79347244516</v>
      </c>
      <c r="BE21" s="655">
        <v>16</v>
      </c>
      <c r="BF21" s="90" t="s">
        <v>53</v>
      </c>
      <c r="BG21" s="658">
        <v>94900.34777956126</v>
      </c>
      <c r="BH21" s="87"/>
      <c r="BI21" s="89">
        <v>1</v>
      </c>
      <c r="BJ21" s="92" t="s">
        <v>85</v>
      </c>
      <c r="BK21" s="62">
        <v>0</v>
      </c>
      <c r="BL21" s="77"/>
      <c r="BM21" s="89">
        <v>16</v>
      </c>
      <c r="BN21" s="90" t="s">
        <v>87</v>
      </c>
      <c r="BO21" s="62">
        <v>1.76678445229682</v>
      </c>
      <c r="BP21" s="77"/>
      <c r="BQ21" s="89">
        <v>16</v>
      </c>
      <c r="BR21" s="90" t="s">
        <v>85</v>
      </c>
      <c r="BS21" s="62">
        <v>0.14194464158977999</v>
      </c>
      <c r="BT21" s="71"/>
      <c r="BU21" s="89">
        <v>16</v>
      </c>
      <c r="BV21" s="90" t="s">
        <v>81</v>
      </c>
      <c r="BW21" s="62">
        <v>39.34426229508197</v>
      </c>
      <c r="BX21" s="99"/>
      <c r="BY21" s="101">
        <v>16</v>
      </c>
      <c r="BZ21" s="90" t="s">
        <v>94</v>
      </c>
      <c r="CA21" s="102">
        <v>20.67244681923581</v>
      </c>
      <c r="CB21" s="105"/>
      <c r="CC21" s="89">
        <v>16</v>
      </c>
      <c r="CD21" s="90" t="s">
        <v>57</v>
      </c>
      <c r="CE21" s="62">
        <v>1.2104339774360973</v>
      </c>
      <c r="CF21" s="77"/>
      <c r="CG21" s="89">
        <v>16</v>
      </c>
      <c r="CH21" s="90" t="s">
        <v>82</v>
      </c>
      <c r="CI21" s="62">
        <v>2.21606648199446</v>
      </c>
      <c r="CJ21" s="77"/>
      <c r="CK21" s="712" t="s">
        <v>15</v>
      </c>
      <c r="CL21" s="39" t="s">
        <v>68</v>
      </c>
      <c r="CM21" s="692">
        <v>0.7066773419780494</v>
      </c>
      <c r="CN21" s="693">
        <v>16</v>
      </c>
      <c r="CO21" s="110">
        <v>0.387096858670352</v>
      </c>
      <c r="CP21" s="112">
        <v>1</v>
      </c>
      <c r="CQ21" s="692">
        <v>0.5033079435095147</v>
      </c>
      <c r="CR21" s="693">
        <v>3</v>
      </c>
    </row>
    <row r="22" spans="7:96" s="34" customFormat="1" ht="12.75">
      <c r="G22" s="71"/>
      <c r="H22" s="90" t="s">
        <v>95</v>
      </c>
      <c r="I22" s="120" t="s">
        <v>42</v>
      </c>
      <c r="J22" s="711">
        <v>7</v>
      </c>
      <c r="K22" s="43">
        <v>15</v>
      </c>
      <c r="L22" s="711">
        <v>12</v>
      </c>
      <c r="M22" s="127">
        <v>17</v>
      </c>
      <c r="N22" s="713">
        <f t="shared" si="0"/>
        <v>5</v>
      </c>
      <c r="O22" s="71"/>
      <c r="P22" s="33">
        <v>17</v>
      </c>
      <c r="Q22" s="39" t="s">
        <v>94</v>
      </c>
      <c r="R22" s="114">
        <v>14232</v>
      </c>
      <c r="S22" s="77"/>
      <c r="T22" s="33">
        <v>17</v>
      </c>
      <c r="U22" s="39" t="s">
        <v>93</v>
      </c>
      <c r="V22" s="60">
        <v>7843</v>
      </c>
      <c r="W22" s="61">
        <v>18071</v>
      </c>
      <c r="X22" s="62">
        <f t="shared" si="1"/>
        <v>2.3040928216243786</v>
      </c>
      <c r="Y22" s="83"/>
      <c r="Z22" s="70">
        <v>14</v>
      </c>
      <c r="AA22" s="68" t="s">
        <v>69</v>
      </c>
      <c r="AB22" s="40">
        <v>68102.33760637724</v>
      </c>
      <c r="AC22" s="649"/>
      <c r="AD22" s="651" t="s">
        <v>69</v>
      </c>
      <c r="AE22" s="649"/>
      <c r="AF22" s="80"/>
      <c r="AG22" s="70">
        <v>15</v>
      </c>
      <c r="AH22" s="68" t="s">
        <v>98</v>
      </c>
      <c r="AI22" s="40">
        <v>44807.94934927893</v>
      </c>
      <c r="AJ22" s="664">
        <v>17</v>
      </c>
      <c r="AK22" s="90" t="s">
        <v>98</v>
      </c>
      <c r="AL22" s="665">
        <v>50956.38410130144</v>
      </c>
      <c r="AM22" s="77"/>
      <c r="AN22" s="70">
        <v>20</v>
      </c>
      <c r="AO22" s="68" t="s">
        <v>64</v>
      </c>
      <c r="AP22" s="40">
        <v>15434.414070777708</v>
      </c>
      <c r="AQ22" s="655">
        <v>17</v>
      </c>
      <c r="AR22" s="90" t="s">
        <v>64</v>
      </c>
      <c r="AS22" s="658">
        <v>16003.708412799322</v>
      </c>
      <c r="AT22" s="87"/>
      <c r="AU22" s="40">
        <v>19</v>
      </c>
      <c r="AV22" s="68" t="s">
        <v>84</v>
      </c>
      <c r="AW22" s="40">
        <v>6053.3694048204625</v>
      </c>
      <c r="AX22" s="655">
        <v>17</v>
      </c>
      <c r="AY22" s="90" t="s">
        <v>84</v>
      </c>
      <c r="AZ22" s="658">
        <v>6053.3694048204625</v>
      </c>
      <c r="BA22" s="87"/>
      <c r="BB22" s="40">
        <v>19</v>
      </c>
      <c r="BC22" s="68" t="s">
        <v>94</v>
      </c>
      <c r="BD22" s="40">
        <v>95365.30354131534</v>
      </c>
      <c r="BE22" s="655">
        <v>17</v>
      </c>
      <c r="BF22" s="90" t="s">
        <v>94</v>
      </c>
      <c r="BG22" s="658">
        <v>95364.39010680157</v>
      </c>
      <c r="BH22" s="87"/>
      <c r="BI22" s="89">
        <v>1</v>
      </c>
      <c r="BJ22" s="92" t="s">
        <v>89</v>
      </c>
      <c r="BK22" s="62">
        <v>0</v>
      </c>
      <c r="BL22" s="77"/>
      <c r="BM22" s="89">
        <v>17</v>
      </c>
      <c r="BN22" s="90" t="s">
        <v>96</v>
      </c>
      <c r="BO22" s="62">
        <v>1.8867924528301887</v>
      </c>
      <c r="BP22" s="77"/>
      <c r="BQ22" s="89">
        <v>17</v>
      </c>
      <c r="BR22" s="90" t="s">
        <v>92</v>
      </c>
      <c r="BS22" s="62">
        <v>0.15600624024961</v>
      </c>
      <c r="BT22" s="71"/>
      <c r="BU22" s="89">
        <v>17</v>
      </c>
      <c r="BV22" s="90" t="s">
        <v>96</v>
      </c>
      <c r="BW22" s="62">
        <v>39.81042654028436</v>
      </c>
      <c r="BX22" s="99"/>
      <c r="BY22" s="101">
        <v>17</v>
      </c>
      <c r="BZ22" s="90" t="s">
        <v>68</v>
      </c>
      <c r="CA22" s="102">
        <v>21.063587447468677</v>
      </c>
      <c r="CB22" s="105"/>
      <c r="CC22" s="89">
        <v>17</v>
      </c>
      <c r="CD22" s="90" t="s">
        <v>73</v>
      </c>
      <c r="CE22" s="62">
        <v>1.217159960093116</v>
      </c>
      <c r="CF22" s="77"/>
      <c r="CG22" s="89">
        <v>17</v>
      </c>
      <c r="CH22" s="90" t="s">
        <v>88</v>
      </c>
      <c r="CI22" s="62">
        <v>2.7621924902891672</v>
      </c>
      <c r="CJ22" s="77"/>
      <c r="CK22" s="712" t="s">
        <v>16</v>
      </c>
      <c r="CL22" s="39" t="s">
        <v>69</v>
      </c>
      <c r="CM22" s="692">
        <v>0.43392294412039106</v>
      </c>
      <c r="CN22" s="693">
        <v>8</v>
      </c>
      <c r="CO22" s="110">
        <v>0.8415623172695066</v>
      </c>
      <c r="CP22" s="112">
        <v>25</v>
      </c>
      <c r="CQ22" s="692">
        <v>0.6933298179425555</v>
      </c>
      <c r="CR22" s="693">
        <v>10</v>
      </c>
    </row>
    <row r="23" spans="5:96" s="34" customFormat="1" ht="12.75">
      <c r="E23" s="118"/>
      <c r="G23" s="71"/>
      <c r="H23" s="90" t="s">
        <v>85</v>
      </c>
      <c r="I23" s="120" t="s">
        <v>27</v>
      </c>
      <c r="J23" s="711">
        <v>13</v>
      </c>
      <c r="K23" s="43">
        <v>9</v>
      </c>
      <c r="L23" s="711">
        <v>20</v>
      </c>
      <c r="M23" s="127">
        <v>18</v>
      </c>
      <c r="N23" s="713">
        <f t="shared" si="0"/>
        <v>-2</v>
      </c>
      <c r="O23" s="71"/>
      <c r="P23" s="33">
        <v>18</v>
      </c>
      <c r="Q23" s="39" t="s">
        <v>88</v>
      </c>
      <c r="R23" s="114">
        <v>13496</v>
      </c>
      <c r="S23" s="77"/>
      <c r="T23" s="33">
        <v>18</v>
      </c>
      <c r="U23" s="39" t="s">
        <v>70</v>
      </c>
      <c r="V23" s="60">
        <v>16681</v>
      </c>
      <c r="W23" s="61">
        <v>38458</v>
      </c>
      <c r="X23" s="62">
        <f t="shared" si="1"/>
        <v>2.3054972723457827</v>
      </c>
      <c r="Y23" s="83"/>
      <c r="Z23" s="70">
        <v>22</v>
      </c>
      <c r="AA23" s="68" t="s">
        <v>70</v>
      </c>
      <c r="AB23" s="40">
        <v>105981.61456461852</v>
      </c>
      <c r="AC23" s="649"/>
      <c r="AD23" s="651" t="s">
        <v>70</v>
      </c>
      <c r="AE23" s="649"/>
      <c r="AF23" s="80"/>
      <c r="AG23" s="70">
        <v>30</v>
      </c>
      <c r="AH23" s="68" t="s">
        <v>60</v>
      </c>
      <c r="AI23" s="40">
        <v>73286.24883068287</v>
      </c>
      <c r="AJ23" s="664">
        <v>18</v>
      </c>
      <c r="AK23" s="90" t="s">
        <v>60</v>
      </c>
      <c r="AL23" s="665">
        <v>51732.64733395697</v>
      </c>
      <c r="AM23" s="77"/>
      <c r="AN23" s="70">
        <v>15</v>
      </c>
      <c r="AO23" s="68" t="s">
        <v>100</v>
      </c>
      <c r="AP23" s="40">
        <v>14129.160331137016</v>
      </c>
      <c r="AQ23" s="655">
        <v>18</v>
      </c>
      <c r="AR23" s="90" t="s">
        <v>100</v>
      </c>
      <c r="AS23" s="658">
        <v>16239.736441966548</v>
      </c>
      <c r="AT23" s="87"/>
      <c r="AU23" s="40">
        <v>21</v>
      </c>
      <c r="AV23" s="68" t="s">
        <v>77</v>
      </c>
      <c r="AW23" s="40">
        <v>6170.921600579395</v>
      </c>
      <c r="AX23" s="655">
        <v>18</v>
      </c>
      <c r="AY23" s="90" t="s">
        <v>77</v>
      </c>
      <c r="AZ23" s="658">
        <v>6903.403947130183</v>
      </c>
      <c r="BA23" s="87"/>
      <c r="BB23" s="40">
        <v>24</v>
      </c>
      <c r="BC23" s="68" t="s">
        <v>68</v>
      </c>
      <c r="BD23" s="40">
        <v>114429.15056095032</v>
      </c>
      <c r="BE23" s="655">
        <v>18</v>
      </c>
      <c r="BF23" s="90" t="s">
        <v>68</v>
      </c>
      <c r="BG23" s="658">
        <v>101543.88611294428</v>
      </c>
      <c r="BH23" s="87"/>
      <c r="BI23" s="89">
        <v>1</v>
      </c>
      <c r="BJ23" s="92" t="s">
        <v>91</v>
      </c>
      <c r="BK23" s="62">
        <v>0</v>
      </c>
      <c r="BL23" s="77"/>
      <c r="BM23" s="89">
        <v>18</v>
      </c>
      <c r="BN23" s="90" t="s">
        <v>75</v>
      </c>
      <c r="BO23" s="62">
        <v>1.9762845849802373</v>
      </c>
      <c r="BP23" s="77"/>
      <c r="BQ23" s="89">
        <v>18</v>
      </c>
      <c r="BR23" s="90" t="s">
        <v>75</v>
      </c>
      <c r="BS23" s="62">
        <v>0.1893939393939394</v>
      </c>
      <c r="BT23" s="71"/>
      <c r="BU23" s="89">
        <v>18</v>
      </c>
      <c r="BV23" s="90" t="s">
        <v>97</v>
      </c>
      <c r="BW23" s="62">
        <v>39.86636971046771</v>
      </c>
      <c r="BX23" s="99"/>
      <c r="BY23" s="101">
        <v>18</v>
      </c>
      <c r="BZ23" s="90" t="s">
        <v>67</v>
      </c>
      <c r="CA23" s="102">
        <v>21.812479723153455</v>
      </c>
      <c r="CB23" s="105"/>
      <c r="CC23" s="89">
        <v>18</v>
      </c>
      <c r="CD23" s="90" t="s">
        <v>60</v>
      </c>
      <c r="CE23" s="62">
        <v>1.2337867763366024</v>
      </c>
      <c r="CF23" s="77"/>
      <c r="CG23" s="89">
        <v>18</v>
      </c>
      <c r="CH23" s="90" t="s">
        <v>62</v>
      </c>
      <c r="CI23" s="62">
        <v>3.3956505150705834</v>
      </c>
      <c r="CJ23" s="77"/>
      <c r="CK23" s="712" t="s">
        <v>17</v>
      </c>
      <c r="CL23" s="39" t="s">
        <v>70</v>
      </c>
      <c r="CM23" s="692">
        <v>0.7724992170228853</v>
      </c>
      <c r="CN23" s="693">
        <v>19</v>
      </c>
      <c r="CO23" s="110">
        <v>1.88643997105587</v>
      </c>
      <c r="CP23" s="112">
        <v>45</v>
      </c>
      <c r="CQ23" s="692">
        <v>1.4813706059529665</v>
      </c>
      <c r="CR23" s="693">
        <v>43</v>
      </c>
    </row>
    <row r="24" spans="7:96" s="34" customFormat="1" ht="12.75">
      <c r="G24" s="71"/>
      <c r="H24" s="90" t="s">
        <v>94</v>
      </c>
      <c r="I24" s="120" t="s">
        <v>41</v>
      </c>
      <c r="J24" s="711">
        <v>26</v>
      </c>
      <c r="K24" s="43">
        <v>20</v>
      </c>
      <c r="L24" s="711">
        <v>19</v>
      </c>
      <c r="M24" s="127">
        <v>19</v>
      </c>
      <c r="N24" s="713">
        <f t="shared" si="0"/>
        <v>0</v>
      </c>
      <c r="O24" s="71"/>
      <c r="P24" s="33">
        <v>19</v>
      </c>
      <c r="Q24" s="39" t="s">
        <v>75</v>
      </c>
      <c r="R24" s="114">
        <v>12905</v>
      </c>
      <c r="S24" s="77"/>
      <c r="T24" s="33">
        <v>19</v>
      </c>
      <c r="U24" s="39" t="s">
        <v>102</v>
      </c>
      <c r="V24" s="60">
        <v>6753</v>
      </c>
      <c r="W24" s="61">
        <v>15612</v>
      </c>
      <c r="X24" s="62">
        <f t="shared" si="1"/>
        <v>2.311861394935584</v>
      </c>
      <c r="Y24" s="83"/>
      <c r="Z24" s="70">
        <v>46</v>
      </c>
      <c r="AA24" s="68" t="s">
        <v>71</v>
      </c>
      <c r="AB24" s="40">
        <v>523265.39101497503</v>
      </c>
      <c r="AC24" s="649"/>
      <c r="AD24" s="651" t="s">
        <v>71</v>
      </c>
      <c r="AE24" s="649"/>
      <c r="AF24" s="80"/>
      <c r="AG24" s="70">
        <v>18</v>
      </c>
      <c r="AH24" s="68" t="s">
        <v>90</v>
      </c>
      <c r="AI24" s="40">
        <v>52089.750349602255</v>
      </c>
      <c r="AJ24" s="664">
        <v>19</v>
      </c>
      <c r="AK24" s="90" t="s">
        <v>90</v>
      </c>
      <c r="AL24" s="665">
        <v>58530.77646087894</v>
      </c>
      <c r="AM24" s="77"/>
      <c r="AN24" s="70">
        <v>21</v>
      </c>
      <c r="AO24" s="68" t="s">
        <v>84</v>
      </c>
      <c r="AP24" s="40">
        <v>16522.29873749795</v>
      </c>
      <c r="AQ24" s="655">
        <v>19</v>
      </c>
      <c r="AR24" s="90" t="s">
        <v>84</v>
      </c>
      <c r="AS24" s="658">
        <v>16522.29873749795</v>
      </c>
      <c r="AT24" s="87"/>
      <c r="AU24" s="40">
        <v>12</v>
      </c>
      <c r="AV24" s="68" t="s">
        <v>102</v>
      </c>
      <c r="AW24" s="40">
        <v>4739.213440244368</v>
      </c>
      <c r="AX24" s="655">
        <v>19</v>
      </c>
      <c r="AY24" s="90" t="s">
        <v>102</v>
      </c>
      <c r="AZ24" s="658">
        <v>6962.835687921599</v>
      </c>
      <c r="BA24" s="87"/>
      <c r="BB24" s="40">
        <v>11</v>
      </c>
      <c r="BC24" s="68" t="s">
        <v>76</v>
      </c>
      <c r="BD24" s="40">
        <v>61331.06724061155</v>
      </c>
      <c r="BE24" s="655">
        <v>19</v>
      </c>
      <c r="BF24" s="90" t="s">
        <v>76</v>
      </c>
      <c r="BG24" s="658">
        <v>105728.09856018999</v>
      </c>
      <c r="BH24" s="87"/>
      <c r="BI24" s="89">
        <v>1</v>
      </c>
      <c r="BJ24" s="92" t="s">
        <v>93</v>
      </c>
      <c r="BK24" s="62">
        <v>0</v>
      </c>
      <c r="BL24" s="77"/>
      <c r="BM24" s="89">
        <v>19</v>
      </c>
      <c r="BN24" s="90" t="s">
        <v>90</v>
      </c>
      <c r="BO24" s="62">
        <v>2.080237741456166</v>
      </c>
      <c r="BP24" s="77"/>
      <c r="BQ24" s="89">
        <v>19</v>
      </c>
      <c r="BR24" s="90" t="s">
        <v>87</v>
      </c>
      <c r="BS24" s="62">
        <v>0.20325203252032523</v>
      </c>
      <c r="BT24" s="71"/>
      <c r="BU24" s="89">
        <v>19</v>
      </c>
      <c r="BV24" s="90" t="s">
        <v>65</v>
      </c>
      <c r="BW24" s="62">
        <v>40.21739130434783</v>
      </c>
      <c r="BX24" s="99"/>
      <c r="BY24" s="101">
        <v>19</v>
      </c>
      <c r="BZ24" s="90" t="s">
        <v>80</v>
      </c>
      <c r="CA24" s="102">
        <v>22.25213100044863</v>
      </c>
      <c r="CB24" s="105"/>
      <c r="CC24" s="89">
        <v>19</v>
      </c>
      <c r="CD24" s="90" t="s">
        <v>97</v>
      </c>
      <c r="CE24" s="62">
        <v>1.2512640569221585</v>
      </c>
      <c r="CF24" s="77"/>
      <c r="CG24" s="89">
        <v>19</v>
      </c>
      <c r="CH24" s="90" t="s">
        <v>54</v>
      </c>
      <c r="CI24" s="62">
        <v>3.763940520446097</v>
      </c>
      <c r="CJ24" s="77"/>
      <c r="CK24" s="712" t="s">
        <v>18</v>
      </c>
      <c r="CL24" s="39" t="s">
        <v>73</v>
      </c>
      <c r="CM24" s="692">
        <v>0.578247791342722</v>
      </c>
      <c r="CN24" s="693">
        <v>11</v>
      </c>
      <c r="CO24" s="110">
        <v>1.2053971030500537</v>
      </c>
      <c r="CP24" s="112">
        <v>37</v>
      </c>
      <c r="CQ24" s="692">
        <v>0.9773428078837512</v>
      </c>
      <c r="CR24" s="693">
        <v>28</v>
      </c>
    </row>
    <row r="25" spans="7:96" s="34" customFormat="1" ht="12.75">
      <c r="G25" s="71"/>
      <c r="H25" s="90" t="s">
        <v>79</v>
      </c>
      <c r="I25" s="120" t="s">
        <v>32</v>
      </c>
      <c r="J25" s="711">
        <v>35</v>
      </c>
      <c r="K25" s="43">
        <v>31</v>
      </c>
      <c r="L25" s="711">
        <v>23</v>
      </c>
      <c r="M25" s="127">
        <v>20</v>
      </c>
      <c r="N25" s="713">
        <f t="shared" si="0"/>
        <v>-3</v>
      </c>
      <c r="O25" s="71"/>
      <c r="P25" s="33">
        <v>20</v>
      </c>
      <c r="Q25" s="39" t="s">
        <v>84</v>
      </c>
      <c r="R25" s="114">
        <v>12198</v>
      </c>
      <c r="S25" s="77"/>
      <c r="T25" s="33">
        <v>20</v>
      </c>
      <c r="U25" s="39" t="s">
        <v>68</v>
      </c>
      <c r="V25" s="60">
        <v>10369</v>
      </c>
      <c r="W25" s="61">
        <v>23997</v>
      </c>
      <c r="X25" s="62">
        <f t="shared" si="1"/>
        <v>2.3143022470826504</v>
      </c>
      <c r="Y25" s="83"/>
      <c r="Z25" s="70">
        <v>44</v>
      </c>
      <c r="AA25" s="68" t="s">
        <v>72</v>
      </c>
      <c r="AB25" s="40">
        <v>326438.1586245147</v>
      </c>
      <c r="AC25" s="649"/>
      <c r="AD25" s="651" t="s">
        <v>72</v>
      </c>
      <c r="AE25" s="649"/>
      <c r="AF25" s="80"/>
      <c r="AG25" s="70">
        <v>27</v>
      </c>
      <c r="AH25" s="68" t="s">
        <v>68</v>
      </c>
      <c r="AI25" s="40">
        <v>71055.8121994909</v>
      </c>
      <c r="AJ25" s="664">
        <v>20</v>
      </c>
      <c r="AK25" s="90" t="s">
        <v>68</v>
      </c>
      <c r="AL25" s="665">
        <v>59833.12906571132</v>
      </c>
      <c r="AM25" s="77"/>
      <c r="AN25" s="70">
        <v>19</v>
      </c>
      <c r="AO25" s="68" t="s">
        <v>56</v>
      </c>
      <c r="AP25" s="40">
        <v>15407.597393594899</v>
      </c>
      <c r="AQ25" s="655">
        <v>20</v>
      </c>
      <c r="AR25" s="90" t="s">
        <v>56</v>
      </c>
      <c r="AS25" s="658">
        <v>16741.439068348816</v>
      </c>
      <c r="AT25" s="87"/>
      <c r="AU25" s="40">
        <v>15</v>
      </c>
      <c r="AV25" s="68" t="s">
        <v>99</v>
      </c>
      <c r="AW25" s="40">
        <v>5395.357963783147</v>
      </c>
      <c r="AX25" s="655">
        <v>20</v>
      </c>
      <c r="AY25" s="90" t="s">
        <v>99</v>
      </c>
      <c r="AZ25" s="658">
        <v>7061.5574367886975</v>
      </c>
      <c r="BA25" s="87"/>
      <c r="BB25" s="40">
        <v>20</v>
      </c>
      <c r="BC25" s="68" t="s">
        <v>98</v>
      </c>
      <c r="BD25" s="40">
        <v>99932.1139641224</v>
      </c>
      <c r="BE25" s="655">
        <v>20</v>
      </c>
      <c r="BF25" s="90" t="s">
        <v>98</v>
      </c>
      <c r="BG25" s="658">
        <v>106655.64544495252</v>
      </c>
      <c r="BH25" s="87"/>
      <c r="BI25" s="89">
        <v>1</v>
      </c>
      <c r="BJ25" s="92" t="s">
        <v>97</v>
      </c>
      <c r="BK25" s="62">
        <v>0</v>
      </c>
      <c r="BL25" s="77"/>
      <c r="BM25" s="89">
        <v>20</v>
      </c>
      <c r="BN25" s="90" t="s">
        <v>76</v>
      </c>
      <c r="BO25" s="62">
        <v>2.3965141612200433</v>
      </c>
      <c r="BP25" s="77"/>
      <c r="BQ25" s="89">
        <v>20</v>
      </c>
      <c r="BR25" s="90" t="s">
        <v>72</v>
      </c>
      <c r="BS25" s="62">
        <v>0.22988505747126436</v>
      </c>
      <c r="BT25" s="71"/>
      <c r="BU25" s="89">
        <v>20</v>
      </c>
      <c r="BV25" s="90" t="s">
        <v>89</v>
      </c>
      <c r="BW25" s="62">
        <v>40.69767441860465</v>
      </c>
      <c r="BX25" s="99"/>
      <c r="BY25" s="101">
        <v>20</v>
      </c>
      <c r="BZ25" s="90" t="s">
        <v>92</v>
      </c>
      <c r="CA25" s="102">
        <v>22.4270686476521</v>
      </c>
      <c r="CB25" s="105"/>
      <c r="CC25" s="89">
        <v>20</v>
      </c>
      <c r="CD25" s="90" t="s">
        <v>67</v>
      </c>
      <c r="CE25" s="62">
        <v>1.2563306192115056</v>
      </c>
      <c r="CF25" s="77"/>
      <c r="CG25" s="89">
        <v>20</v>
      </c>
      <c r="CH25" s="90" t="s">
        <v>71</v>
      </c>
      <c r="CI25" s="62">
        <v>4.790419161676647</v>
      </c>
      <c r="CJ25" s="77"/>
      <c r="CK25" s="712" t="s">
        <v>19</v>
      </c>
      <c r="CL25" s="39" t="s">
        <v>72</v>
      </c>
      <c r="CM25" s="692">
        <v>2.1897037560541524</v>
      </c>
      <c r="CN25" s="693">
        <v>43</v>
      </c>
      <c r="CO25" s="110">
        <v>0.8225421194039997</v>
      </c>
      <c r="CP25" s="112">
        <v>24</v>
      </c>
      <c r="CQ25" s="692">
        <v>1.3196918054586007</v>
      </c>
      <c r="CR25" s="693">
        <v>41</v>
      </c>
    </row>
    <row r="26" spans="7:96" s="34" customFormat="1" ht="12.75">
      <c r="G26" s="71"/>
      <c r="H26" s="90" t="s">
        <v>100</v>
      </c>
      <c r="I26" s="120" t="s">
        <v>48</v>
      </c>
      <c r="J26" s="711">
        <v>29</v>
      </c>
      <c r="K26" s="43">
        <v>22</v>
      </c>
      <c r="L26" s="711">
        <v>21</v>
      </c>
      <c r="M26" s="127">
        <v>21</v>
      </c>
      <c r="N26" s="713">
        <f t="shared" si="0"/>
        <v>0</v>
      </c>
      <c r="O26" s="71"/>
      <c r="P26" s="33">
        <v>21</v>
      </c>
      <c r="Q26" s="39" t="s">
        <v>61</v>
      </c>
      <c r="R26" s="114">
        <v>12062</v>
      </c>
      <c r="S26" s="77"/>
      <c r="T26" s="33">
        <v>21</v>
      </c>
      <c r="U26" s="39" t="s">
        <v>95</v>
      </c>
      <c r="V26" s="60">
        <v>79975</v>
      </c>
      <c r="W26" s="61">
        <v>192345</v>
      </c>
      <c r="X26" s="62">
        <f t="shared" si="1"/>
        <v>2.405064082525789</v>
      </c>
      <c r="Y26" s="83"/>
      <c r="Z26" s="70">
        <v>13</v>
      </c>
      <c r="AA26" s="68" t="s">
        <v>73</v>
      </c>
      <c r="AB26" s="40">
        <v>63776.50991240203</v>
      </c>
      <c r="AC26" s="649"/>
      <c r="AD26" s="651" t="s">
        <v>73</v>
      </c>
      <c r="AE26" s="649"/>
      <c r="AF26" s="80"/>
      <c r="AG26" s="70">
        <v>20</v>
      </c>
      <c r="AH26" s="68" t="s">
        <v>64</v>
      </c>
      <c r="AI26" s="40">
        <v>56342.76329730875</v>
      </c>
      <c r="AJ26" s="664">
        <v>21</v>
      </c>
      <c r="AK26" s="90" t="s">
        <v>64</v>
      </c>
      <c r="AL26" s="665">
        <v>60069.61220597584</v>
      </c>
      <c r="AM26" s="77"/>
      <c r="AN26" s="70">
        <v>24</v>
      </c>
      <c r="AO26" s="68" t="s">
        <v>97</v>
      </c>
      <c r="AP26" s="40">
        <v>18404.684416438737</v>
      </c>
      <c r="AQ26" s="655">
        <v>21</v>
      </c>
      <c r="AR26" s="90" t="s">
        <v>97</v>
      </c>
      <c r="AS26" s="658">
        <v>17126.5104040439</v>
      </c>
      <c r="AT26" s="87"/>
      <c r="AU26" s="40">
        <v>22</v>
      </c>
      <c r="AV26" s="68" t="s">
        <v>53</v>
      </c>
      <c r="AW26" s="40">
        <v>6782.102728731942</v>
      </c>
      <c r="AX26" s="655">
        <v>21</v>
      </c>
      <c r="AY26" s="90" t="s">
        <v>53</v>
      </c>
      <c r="AZ26" s="658">
        <v>7199.973247726057</v>
      </c>
      <c r="BA26" s="87"/>
      <c r="BB26" s="40">
        <v>18</v>
      </c>
      <c r="BC26" s="68" t="s">
        <v>65</v>
      </c>
      <c r="BD26" s="40">
        <v>94727.56604154063</v>
      </c>
      <c r="BE26" s="655">
        <v>21</v>
      </c>
      <c r="BF26" s="90" t="s">
        <v>65</v>
      </c>
      <c r="BG26" s="658">
        <v>111978.82637628553</v>
      </c>
      <c r="BH26" s="87"/>
      <c r="BI26" s="89">
        <v>21</v>
      </c>
      <c r="BJ26" s="92" t="s">
        <v>92</v>
      </c>
      <c r="BK26" s="62">
        <v>0.1724137931034483</v>
      </c>
      <c r="BL26" s="77"/>
      <c r="BM26" s="89">
        <v>21</v>
      </c>
      <c r="BN26" s="90" t="s">
        <v>67</v>
      </c>
      <c r="BO26" s="62">
        <v>2.795698924731183</v>
      </c>
      <c r="BP26" s="77"/>
      <c r="BQ26" s="89">
        <v>21</v>
      </c>
      <c r="BR26" s="90" t="s">
        <v>100</v>
      </c>
      <c r="BS26" s="62">
        <v>0.2827521206409048</v>
      </c>
      <c r="BT26" s="71"/>
      <c r="BU26" s="89">
        <v>21</v>
      </c>
      <c r="BV26" s="90" t="s">
        <v>90</v>
      </c>
      <c r="BW26" s="62">
        <v>42.29651162790697</v>
      </c>
      <c r="BX26" s="99"/>
      <c r="BY26" s="101">
        <v>21</v>
      </c>
      <c r="BZ26" s="90" t="s">
        <v>89</v>
      </c>
      <c r="CA26" s="102">
        <v>22.8067778081443</v>
      </c>
      <c r="CB26" s="105"/>
      <c r="CC26" s="89">
        <v>21</v>
      </c>
      <c r="CD26" s="90" t="s">
        <v>100</v>
      </c>
      <c r="CE26" s="62">
        <v>1.2707377338510413</v>
      </c>
      <c r="CF26" s="77"/>
      <c r="CG26" s="89">
        <v>21</v>
      </c>
      <c r="CH26" s="90" t="s">
        <v>84</v>
      </c>
      <c r="CI26" s="62">
        <v>4.94028230184582</v>
      </c>
      <c r="CJ26" s="77"/>
      <c r="CK26" s="712" t="s">
        <v>20</v>
      </c>
      <c r="CL26" s="39" t="s">
        <v>71</v>
      </c>
      <c r="CM26" s="692">
        <v>3.5362599887308526</v>
      </c>
      <c r="CN26" s="693">
        <v>49</v>
      </c>
      <c r="CO26" s="110">
        <v>0.5695566554991711</v>
      </c>
      <c r="CP26" s="112">
        <v>13</v>
      </c>
      <c r="CQ26" s="692">
        <v>1.648357867583419</v>
      </c>
      <c r="CR26" s="693">
        <v>44</v>
      </c>
    </row>
    <row r="27" spans="7:96" s="34" customFormat="1" ht="12.75">
      <c r="G27" s="71"/>
      <c r="H27" s="90" t="s">
        <v>89</v>
      </c>
      <c r="I27" s="120" t="s">
        <v>36</v>
      </c>
      <c r="J27" s="711">
        <v>8</v>
      </c>
      <c r="K27" s="43">
        <v>8</v>
      </c>
      <c r="L27" s="711">
        <v>11</v>
      </c>
      <c r="M27" s="127">
        <v>22</v>
      </c>
      <c r="N27" s="713">
        <f t="shared" si="0"/>
        <v>11</v>
      </c>
      <c r="O27" s="71"/>
      <c r="P27" s="33">
        <v>22</v>
      </c>
      <c r="Q27" s="39" t="s">
        <v>100</v>
      </c>
      <c r="R27" s="114">
        <v>11838</v>
      </c>
      <c r="S27" s="77"/>
      <c r="T27" s="33">
        <v>22</v>
      </c>
      <c r="U27" s="39" t="s">
        <v>89</v>
      </c>
      <c r="V27" s="60">
        <v>7536</v>
      </c>
      <c r="W27" s="61">
        <v>18266</v>
      </c>
      <c r="X27" s="62">
        <f t="shared" si="1"/>
        <v>2.4238322717622083</v>
      </c>
      <c r="Y27" s="83"/>
      <c r="Z27" s="70">
        <v>39</v>
      </c>
      <c r="AA27" s="68" t="s">
        <v>74</v>
      </c>
      <c r="AB27" s="40">
        <v>225239.31623931625</v>
      </c>
      <c r="AC27" s="649"/>
      <c r="AD27" s="651" t="s">
        <v>74</v>
      </c>
      <c r="AE27" s="649"/>
      <c r="AF27" s="80"/>
      <c r="AG27" s="70">
        <v>19</v>
      </c>
      <c r="AH27" s="68" t="s">
        <v>58</v>
      </c>
      <c r="AI27" s="40">
        <v>53866.18129614438</v>
      </c>
      <c r="AJ27" s="664">
        <v>22</v>
      </c>
      <c r="AK27" s="90" t="s">
        <v>58</v>
      </c>
      <c r="AL27" s="665">
        <v>60722.62100082034</v>
      </c>
      <c r="AM27" s="77"/>
      <c r="AN27" s="70">
        <v>22</v>
      </c>
      <c r="AO27" s="68" t="s">
        <v>94</v>
      </c>
      <c r="AP27" s="40">
        <v>17301.85497470489</v>
      </c>
      <c r="AQ27" s="655">
        <v>22</v>
      </c>
      <c r="AR27" s="90" t="s">
        <v>94</v>
      </c>
      <c r="AS27" s="658">
        <v>17300.941540191117</v>
      </c>
      <c r="AT27" s="87"/>
      <c r="AU27" s="40">
        <v>25</v>
      </c>
      <c r="AV27" s="68" t="s">
        <v>88</v>
      </c>
      <c r="AW27" s="40">
        <v>7245.10966212211</v>
      </c>
      <c r="AX27" s="655">
        <v>22</v>
      </c>
      <c r="AY27" s="90" t="s">
        <v>88</v>
      </c>
      <c r="AZ27" s="658">
        <v>8045.198577356254</v>
      </c>
      <c r="BA27" s="87"/>
      <c r="BB27" s="40">
        <v>22</v>
      </c>
      <c r="BC27" s="68" t="s">
        <v>70</v>
      </c>
      <c r="BD27" s="40">
        <v>111265.600670739</v>
      </c>
      <c r="BE27" s="655">
        <v>22</v>
      </c>
      <c r="BF27" s="90" t="s">
        <v>70</v>
      </c>
      <c r="BG27" s="658">
        <v>115022.33800455145</v>
      </c>
      <c r="BH27" s="87"/>
      <c r="BI27" s="89">
        <v>22</v>
      </c>
      <c r="BJ27" s="92" t="s">
        <v>94</v>
      </c>
      <c r="BK27" s="62">
        <v>0.29027576197387517</v>
      </c>
      <c r="BL27" s="77"/>
      <c r="BM27" s="89">
        <v>22</v>
      </c>
      <c r="BN27" s="90" t="s">
        <v>79</v>
      </c>
      <c r="BO27" s="62">
        <v>2.821869488536155</v>
      </c>
      <c r="BP27" s="77"/>
      <c r="BQ27" s="89">
        <v>22</v>
      </c>
      <c r="BR27" s="90" t="s">
        <v>76</v>
      </c>
      <c r="BS27" s="62">
        <v>0.3205128205128205</v>
      </c>
      <c r="BT27" s="71"/>
      <c r="BU27" s="89">
        <v>22</v>
      </c>
      <c r="BV27" s="90" t="s">
        <v>82</v>
      </c>
      <c r="BW27" s="62">
        <v>42.857142857142854</v>
      </c>
      <c r="BX27" s="99"/>
      <c r="BY27" s="101">
        <v>22</v>
      </c>
      <c r="BZ27" s="90" t="s">
        <v>55</v>
      </c>
      <c r="CA27" s="102">
        <v>23.1825073816934</v>
      </c>
      <c r="CB27" s="105"/>
      <c r="CC27" s="89">
        <v>22</v>
      </c>
      <c r="CD27" s="90" t="s">
        <v>89</v>
      </c>
      <c r="CE27" s="62">
        <v>1.3093525179856116</v>
      </c>
      <c r="CF27" s="77"/>
      <c r="CG27" s="89">
        <v>22</v>
      </c>
      <c r="CH27" s="90" t="s">
        <v>75</v>
      </c>
      <c r="CI27" s="62">
        <v>5.275974025974025</v>
      </c>
      <c r="CJ27" s="77"/>
      <c r="CK27" s="712" t="s">
        <v>21</v>
      </c>
      <c r="CL27" s="39" t="s">
        <v>74</v>
      </c>
      <c r="CM27" s="692">
        <v>1.2275196171408411</v>
      </c>
      <c r="CN27" s="693">
        <v>35</v>
      </c>
      <c r="CO27" s="110">
        <v>0.9906501658368778</v>
      </c>
      <c r="CP27" s="112">
        <v>32</v>
      </c>
      <c r="CQ27" s="692">
        <v>1.0767845117655916</v>
      </c>
      <c r="CR27" s="693">
        <v>30</v>
      </c>
    </row>
    <row r="28" spans="7:96" s="34" customFormat="1" ht="12.75">
      <c r="G28" s="71"/>
      <c r="H28" s="90" t="s">
        <v>76</v>
      </c>
      <c r="I28" s="120" t="s">
        <v>24</v>
      </c>
      <c r="J28" s="711">
        <v>14</v>
      </c>
      <c r="K28" s="43">
        <v>17</v>
      </c>
      <c r="L28" s="711">
        <v>13</v>
      </c>
      <c r="M28" s="127">
        <v>23</v>
      </c>
      <c r="N28" s="713">
        <f t="shared" si="0"/>
        <v>10</v>
      </c>
      <c r="O28" s="71"/>
      <c r="P28" s="33">
        <v>23</v>
      </c>
      <c r="Q28" s="39" t="s">
        <v>67</v>
      </c>
      <c r="R28" s="114">
        <v>11188</v>
      </c>
      <c r="S28" s="77"/>
      <c r="T28" s="33">
        <v>23</v>
      </c>
      <c r="U28" s="39" t="s">
        <v>85</v>
      </c>
      <c r="V28" s="60">
        <v>5383</v>
      </c>
      <c r="W28" s="61">
        <v>13058</v>
      </c>
      <c r="X28" s="62">
        <f t="shared" si="1"/>
        <v>2.425784878320639</v>
      </c>
      <c r="Y28" s="83"/>
      <c r="Z28" s="70">
        <v>23</v>
      </c>
      <c r="AA28" s="68" t="s">
        <v>75</v>
      </c>
      <c r="AB28" s="40">
        <v>119355.44362650135</v>
      </c>
      <c r="AC28" s="649"/>
      <c r="AD28" s="651" t="s">
        <v>75</v>
      </c>
      <c r="AE28" s="649"/>
      <c r="AF28" s="80"/>
      <c r="AG28" s="70">
        <v>22</v>
      </c>
      <c r="AH28" s="68" t="s">
        <v>82</v>
      </c>
      <c r="AI28" s="40">
        <v>65444.224095190875</v>
      </c>
      <c r="AJ28" s="664">
        <v>23</v>
      </c>
      <c r="AK28" s="90" t="s">
        <v>82</v>
      </c>
      <c r="AL28" s="665">
        <v>61376.7972235994</v>
      </c>
      <c r="AM28" s="77"/>
      <c r="AN28" s="70">
        <v>30</v>
      </c>
      <c r="AO28" s="68" t="s">
        <v>95</v>
      </c>
      <c r="AP28" s="40">
        <v>22762.09848503756</v>
      </c>
      <c r="AQ28" s="655">
        <v>23</v>
      </c>
      <c r="AR28" s="90" t="s">
        <v>95</v>
      </c>
      <c r="AS28" s="658">
        <v>17467.75401202985</v>
      </c>
      <c r="AT28" s="87"/>
      <c r="AU28" s="40">
        <v>26</v>
      </c>
      <c r="AV28" s="68" t="s">
        <v>87</v>
      </c>
      <c r="AW28" s="40">
        <v>8665.718855518038</v>
      </c>
      <c r="AX28" s="655">
        <v>23</v>
      </c>
      <c r="AY28" s="90" t="s">
        <v>87</v>
      </c>
      <c r="AZ28" s="658">
        <v>8976.452816776256</v>
      </c>
      <c r="BA28" s="87"/>
      <c r="BB28" s="40">
        <v>25</v>
      </c>
      <c r="BC28" s="68" t="s">
        <v>75</v>
      </c>
      <c r="BD28" s="40">
        <v>117368.07438977141</v>
      </c>
      <c r="BE28" s="655">
        <v>23</v>
      </c>
      <c r="BF28" s="90" t="s">
        <v>75</v>
      </c>
      <c r="BG28" s="658">
        <v>116835.95505617978</v>
      </c>
      <c r="BH28" s="87"/>
      <c r="BI28" s="89">
        <v>23</v>
      </c>
      <c r="BJ28" s="92" t="s">
        <v>56</v>
      </c>
      <c r="BK28" s="62">
        <v>0.3058103975535168</v>
      </c>
      <c r="BL28" s="77"/>
      <c r="BM28" s="89">
        <v>23</v>
      </c>
      <c r="BN28" s="90" t="s">
        <v>97</v>
      </c>
      <c r="BO28" s="62">
        <v>2.9213483146067416</v>
      </c>
      <c r="BP28" s="77"/>
      <c r="BQ28" s="89">
        <v>23</v>
      </c>
      <c r="BR28" s="90" t="s">
        <v>94</v>
      </c>
      <c r="BS28" s="62">
        <v>0.3206841261357563</v>
      </c>
      <c r="BT28" s="71"/>
      <c r="BU28" s="89">
        <v>23</v>
      </c>
      <c r="BV28" s="90" t="s">
        <v>58</v>
      </c>
      <c r="BW28" s="62">
        <v>43.49442379182156</v>
      </c>
      <c r="BX28" s="99"/>
      <c r="BY28" s="101">
        <v>23</v>
      </c>
      <c r="BZ28" s="90" t="s">
        <v>81</v>
      </c>
      <c r="CA28" s="102">
        <v>23.41195476575121</v>
      </c>
      <c r="CB28" s="105"/>
      <c r="CC28" s="89">
        <v>23</v>
      </c>
      <c r="CD28" s="90" t="s">
        <v>81</v>
      </c>
      <c r="CE28" s="62">
        <v>1.3169401718195382</v>
      </c>
      <c r="CF28" s="77"/>
      <c r="CG28" s="89">
        <v>23</v>
      </c>
      <c r="CH28" s="90" t="s">
        <v>67</v>
      </c>
      <c r="CI28" s="62">
        <v>6.011560693641618</v>
      </c>
      <c r="CJ28" s="77"/>
      <c r="CK28" s="712" t="s">
        <v>22</v>
      </c>
      <c r="CL28" s="39" t="s">
        <v>75</v>
      </c>
      <c r="CM28" s="692">
        <v>0.97141589268864</v>
      </c>
      <c r="CN28" s="693">
        <v>25</v>
      </c>
      <c r="CO28" s="110">
        <v>0.7087559269812743</v>
      </c>
      <c r="CP28" s="112">
        <v>16</v>
      </c>
      <c r="CQ28" s="692">
        <v>0.8042686417839527</v>
      </c>
      <c r="CR28" s="693">
        <v>15</v>
      </c>
    </row>
    <row r="29" spans="7:96" s="34" customFormat="1" ht="12.75">
      <c r="G29" s="71"/>
      <c r="H29" s="90" t="s">
        <v>56</v>
      </c>
      <c r="I29" s="120" t="s">
        <v>2</v>
      </c>
      <c r="J29" s="711">
        <v>20</v>
      </c>
      <c r="K29" s="43">
        <v>27</v>
      </c>
      <c r="L29" s="711">
        <v>26</v>
      </c>
      <c r="M29" s="127">
        <v>24</v>
      </c>
      <c r="N29" s="713">
        <f t="shared" si="0"/>
        <v>-2</v>
      </c>
      <c r="O29" s="71"/>
      <c r="P29" s="33">
        <v>24</v>
      </c>
      <c r="Q29" s="39" t="s">
        <v>54</v>
      </c>
      <c r="R29" s="114">
        <v>11105</v>
      </c>
      <c r="S29" s="77"/>
      <c r="T29" s="33">
        <v>24</v>
      </c>
      <c r="U29" s="39" t="s">
        <v>65</v>
      </c>
      <c r="V29" s="60">
        <v>4959</v>
      </c>
      <c r="W29" s="61">
        <v>12093</v>
      </c>
      <c r="X29" s="62">
        <f t="shared" si="1"/>
        <v>2.43859649122807</v>
      </c>
      <c r="Y29" s="83"/>
      <c r="Z29" s="70">
        <v>12</v>
      </c>
      <c r="AA29" s="68" t="s">
        <v>76</v>
      </c>
      <c r="AB29" s="40">
        <v>61014.10123200237</v>
      </c>
      <c r="AC29" s="649"/>
      <c r="AD29" s="651" t="s">
        <v>76</v>
      </c>
      <c r="AE29" s="649"/>
      <c r="AF29" s="80"/>
      <c r="AG29" s="70">
        <v>23</v>
      </c>
      <c r="AH29" s="68" t="s">
        <v>75</v>
      </c>
      <c r="AI29" s="40">
        <v>67160.3254552499</v>
      </c>
      <c r="AJ29" s="664">
        <v>24</v>
      </c>
      <c r="AK29" s="90" t="s">
        <v>75</v>
      </c>
      <c r="AL29" s="665">
        <v>62505.46299883766</v>
      </c>
      <c r="AM29" s="77"/>
      <c r="AN29" s="70">
        <v>25</v>
      </c>
      <c r="AO29" s="68" t="s">
        <v>87</v>
      </c>
      <c r="AP29" s="40">
        <v>18428.42544872934</v>
      </c>
      <c r="AQ29" s="655">
        <v>24</v>
      </c>
      <c r="AR29" s="90" t="s">
        <v>87</v>
      </c>
      <c r="AS29" s="658">
        <v>18012.61773591612</v>
      </c>
      <c r="AT29" s="87"/>
      <c r="AU29" s="40">
        <v>27</v>
      </c>
      <c r="AV29" s="68" t="s">
        <v>94</v>
      </c>
      <c r="AW29" s="40">
        <v>10111.720067453625</v>
      </c>
      <c r="AX29" s="655">
        <v>24</v>
      </c>
      <c r="AY29" s="90" t="s">
        <v>94</v>
      </c>
      <c r="AZ29" s="658">
        <v>10111.720067453625</v>
      </c>
      <c r="BA29" s="87"/>
      <c r="BB29" s="40">
        <v>26</v>
      </c>
      <c r="BC29" s="68" t="s">
        <v>54</v>
      </c>
      <c r="BD29" s="40">
        <v>118832.95812696984</v>
      </c>
      <c r="BE29" s="655">
        <v>24</v>
      </c>
      <c r="BF29" s="90" t="s">
        <v>54</v>
      </c>
      <c r="BG29" s="658">
        <v>125019.45069788383</v>
      </c>
      <c r="BH29" s="87"/>
      <c r="BI29" s="89">
        <v>24</v>
      </c>
      <c r="BJ29" s="92" t="s">
        <v>78</v>
      </c>
      <c r="BK29" s="62">
        <v>0.35398230088495575</v>
      </c>
      <c r="BL29" s="77"/>
      <c r="BM29" s="89">
        <v>24</v>
      </c>
      <c r="BN29" s="90" t="s">
        <v>78</v>
      </c>
      <c r="BO29" s="62">
        <v>3.278688524590164</v>
      </c>
      <c r="BP29" s="77"/>
      <c r="BQ29" s="89">
        <v>24</v>
      </c>
      <c r="BR29" s="90" t="s">
        <v>89</v>
      </c>
      <c r="BS29" s="62">
        <v>0.3952569169960474</v>
      </c>
      <c r="BT29" s="71"/>
      <c r="BU29" s="89">
        <v>24</v>
      </c>
      <c r="BV29" s="90" t="s">
        <v>56</v>
      </c>
      <c r="BW29" s="62">
        <v>43.61702127659575</v>
      </c>
      <c r="BX29" s="99"/>
      <c r="BY29" s="101">
        <v>24</v>
      </c>
      <c r="BZ29" s="90" t="s">
        <v>87</v>
      </c>
      <c r="CA29" s="102">
        <v>24.512465176084007</v>
      </c>
      <c r="CB29" s="105"/>
      <c r="CC29" s="89">
        <v>24</v>
      </c>
      <c r="CD29" s="90" t="s">
        <v>63</v>
      </c>
      <c r="CE29" s="62">
        <v>1.3339777670372162</v>
      </c>
      <c r="CF29" s="77"/>
      <c r="CG29" s="89">
        <v>24</v>
      </c>
      <c r="CH29" s="90" t="s">
        <v>57</v>
      </c>
      <c r="CI29" s="62">
        <v>6.146841206602162</v>
      </c>
      <c r="CJ29" s="77"/>
      <c r="CK29" s="712" t="s">
        <v>23</v>
      </c>
      <c r="CL29" s="39" t="s">
        <v>77</v>
      </c>
      <c r="CM29" s="692">
        <v>0.8575646007542848</v>
      </c>
      <c r="CN29" s="693">
        <v>21</v>
      </c>
      <c r="CO29" s="110">
        <v>0.9816011654045128</v>
      </c>
      <c r="CP29" s="112">
        <v>31</v>
      </c>
      <c r="CQ29" s="692">
        <v>0.9364969600771572</v>
      </c>
      <c r="CR29" s="693">
        <v>27</v>
      </c>
    </row>
    <row r="30" spans="7:96" s="34" customFormat="1" ht="12.75">
      <c r="G30" s="71"/>
      <c r="H30" s="90" t="s">
        <v>54</v>
      </c>
      <c r="I30" s="120" t="s">
        <v>0</v>
      </c>
      <c r="J30" s="711">
        <v>10</v>
      </c>
      <c r="K30" s="43">
        <v>43</v>
      </c>
      <c r="L30" s="711">
        <v>29</v>
      </c>
      <c r="M30" s="127">
        <v>25</v>
      </c>
      <c r="N30" s="713">
        <f t="shared" si="0"/>
        <v>-4</v>
      </c>
      <c r="O30" s="71"/>
      <c r="P30" s="33">
        <v>25</v>
      </c>
      <c r="Q30" s="39" t="s">
        <v>78</v>
      </c>
      <c r="R30" s="114">
        <v>11071</v>
      </c>
      <c r="S30" s="77"/>
      <c r="T30" s="33">
        <v>25</v>
      </c>
      <c r="U30" s="39" t="s">
        <v>84</v>
      </c>
      <c r="V30" s="60">
        <v>11983</v>
      </c>
      <c r="W30" s="61">
        <v>29301</v>
      </c>
      <c r="X30" s="62">
        <f t="shared" si="1"/>
        <v>2.445214053242093</v>
      </c>
      <c r="Y30" s="83"/>
      <c r="Z30" s="70">
        <v>18</v>
      </c>
      <c r="AA30" s="68" t="s">
        <v>77</v>
      </c>
      <c r="AB30" s="40">
        <v>98635.7957631722</v>
      </c>
      <c r="AC30" s="649"/>
      <c r="AD30" s="651" t="s">
        <v>77</v>
      </c>
      <c r="AE30" s="649"/>
      <c r="AF30" s="80"/>
      <c r="AG30" s="70">
        <v>21</v>
      </c>
      <c r="AH30" s="68" t="s">
        <v>94</v>
      </c>
      <c r="AI30" s="40">
        <v>65360.38504777965</v>
      </c>
      <c r="AJ30" s="664">
        <v>25</v>
      </c>
      <c r="AK30" s="90" t="s">
        <v>94</v>
      </c>
      <c r="AL30" s="665">
        <v>65360.38504777965</v>
      </c>
      <c r="AM30" s="77"/>
      <c r="AN30" s="70">
        <v>26</v>
      </c>
      <c r="AO30" s="68" t="s">
        <v>73</v>
      </c>
      <c r="AP30" s="40">
        <v>18835.177501152604</v>
      </c>
      <c r="AQ30" s="655">
        <v>25</v>
      </c>
      <c r="AR30" s="90" t="s">
        <v>73</v>
      </c>
      <c r="AS30" s="658">
        <v>18832.75703088981</v>
      </c>
      <c r="AT30" s="87"/>
      <c r="AU30" s="40">
        <v>35</v>
      </c>
      <c r="AV30" s="68" t="s">
        <v>89</v>
      </c>
      <c r="AW30" s="40">
        <v>13215.484503246356</v>
      </c>
      <c r="AX30" s="655">
        <v>25</v>
      </c>
      <c r="AY30" s="90" t="s">
        <v>89</v>
      </c>
      <c r="AZ30" s="658">
        <v>10376.209726816121</v>
      </c>
      <c r="BA30" s="87"/>
      <c r="BB30" s="40">
        <v>35</v>
      </c>
      <c r="BC30" s="68" t="s">
        <v>60</v>
      </c>
      <c r="BD30" s="40">
        <v>150341.25350795136</v>
      </c>
      <c r="BE30" s="655">
        <v>25</v>
      </c>
      <c r="BF30" s="90" t="s">
        <v>60</v>
      </c>
      <c r="BG30" s="658">
        <v>126544.99532273153</v>
      </c>
      <c r="BH30" s="87"/>
      <c r="BI30" s="89">
        <v>25</v>
      </c>
      <c r="BJ30" s="92" t="s">
        <v>95</v>
      </c>
      <c r="BK30" s="62">
        <v>0.430416068866571</v>
      </c>
      <c r="BL30" s="77"/>
      <c r="BM30" s="89">
        <v>25</v>
      </c>
      <c r="BN30" s="90" t="s">
        <v>101</v>
      </c>
      <c r="BO30" s="62">
        <v>3.389830508474576</v>
      </c>
      <c r="BP30" s="77"/>
      <c r="BQ30" s="89">
        <v>25</v>
      </c>
      <c r="BR30" s="90" t="s">
        <v>56</v>
      </c>
      <c r="BS30" s="62">
        <v>0.4291845493562232</v>
      </c>
      <c r="BT30" s="71"/>
      <c r="BU30" s="89">
        <v>25</v>
      </c>
      <c r="BV30" s="90" t="s">
        <v>71</v>
      </c>
      <c r="BW30" s="62">
        <v>43.69747899159664</v>
      </c>
      <c r="BX30" s="99"/>
      <c r="BY30" s="101">
        <v>25</v>
      </c>
      <c r="BZ30" s="90" t="s">
        <v>93</v>
      </c>
      <c r="CA30" s="102">
        <v>24.932478055367994</v>
      </c>
      <c r="CB30" s="105"/>
      <c r="CC30" s="89">
        <v>25</v>
      </c>
      <c r="CD30" s="90" t="s">
        <v>90</v>
      </c>
      <c r="CE30" s="62">
        <v>1.3716777523252284</v>
      </c>
      <c r="CF30" s="77"/>
      <c r="CG30" s="89">
        <v>25</v>
      </c>
      <c r="CH30" s="90" t="s">
        <v>89</v>
      </c>
      <c r="CI30" s="62">
        <v>6.3600431189363995</v>
      </c>
      <c r="CJ30" s="77"/>
      <c r="CK30" s="712" t="s">
        <v>24</v>
      </c>
      <c r="CL30" s="39" t="s">
        <v>76</v>
      </c>
      <c r="CM30" s="692">
        <v>0.9738484037568218</v>
      </c>
      <c r="CN30" s="693">
        <v>27</v>
      </c>
      <c r="CO30" s="110">
        <v>0.8695177634952925</v>
      </c>
      <c r="CP30" s="112">
        <v>27</v>
      </c>
      <c r="CQ30" s="692">
        <v>0.9074561781358487</v>
      </c>
      <c r="CR30" s="693">
        <v>23</v>
      </c>
    </row>
    <row r="31" spans="7:96" s="34" customFormat="1" ht="12.75">
      <c r="G31" s="71"/>
      <c r="H31" s="90" t="s">
        <v>101</v>
      </c>
      <c r="I31" s="120" t="s">
        <v>47</v>
      </c>
      <c r="J31" s="711">
        <v>22</v>
      </c>
      <c r="K31" s="43">
        <v>26</v>
      </c>
      <c r="L31" s="711">
        <v>24</v>
      </c>
      <c r="M31" s="127">
        <v>26</v>
      </c>
      <c r="N31" s="713">
        <f t="shared" si="0"/>
        <v>2</v>
      </c>
      <c r="O31" s="71"/>
      <c r="P31" s="33">
        <v>26</v>
      </c>
      <c r="Q31" s="39" t="s">
        <v>77</v>
      </c>
      <c r="R31" s="114">
        <v>11046</v>
      </c>
      <c r="S31" s="77"/>
      <c r="T31" s="33">
        <v>26</v>
      </c>
      <c r="U31" s="39" t="s">
        <v>88</v>
      </c>
      <c r="V31" s="60">
        <v>12284</v>
      </c>
      <c r="W31" s="61">
        <v>30057</v>
      </c>
      <c r="X31" s="62">
        <f t="shared" si="1"/>
        <v>2.446841419732986</v>
      </c>
      <c r="Y31" s="83"/>
      <c r="Z31" s="70">
        <v>3</v>
      </c>
      <c r="AA31" s="68" t="s">
        <v>78</v>
      </c>
      <c r="AB31" s="40">
        <v>38829.46436636257</v>
      </c>
      <c r="AC31" s="649"/>
      <c r="AD31" s="651" t="s">
        <v>78</v>
      </c>
      <c r="AE31" s="649"/>
      <c r="AF31" s="80"/>
      <c r="AG31" s="70">
        <v>25</v>
      </c>
      <c r="AH31" s="68" t="s">
        <v>65</v>
      </c>
      <c r="AI31" s="40">
        <v>68639.64508973583</v>
      </c>
      <c r="AJ31" s="664">
        <v>26</v>
      </c>
      <c r="AK31" s="90" t="s">
        <v>65</v>
      </c>
      <c r="AL31" s="665">
        <v>72521.67775761242</v>
      </c>
      <c r="AM31" s="77"/>
      <c r="AN31" s="70">
        <v>35</v>
      </c>
      <c r="AO31" s="68" t="s">
        <v>70</v>
      </c>
      <c r="AP31" s="40">
        <v>28068.39142412265</v>
      </c>
      <c r="AQ31" s="655">
        <v>26</v>
      </c>
      <c r="AR31" s="90" t="s">
        <v>70</v>
      </c>
      <c r="AS31" s="658">
        <v>18850.041921188167</v>
      </c>
      <c r="AT31" s="87"/>
      <c r="AU31" s="40">
        <v>28</v>
      </c>
      <c r="AV31" s="68" t="s">
        <v>75</v>
      </c>
      <c r="AW31" s="40">
        <v>10146.997287872917</v>
      </c>
      <c r="AX31" s="655">
        <v>26</v>
      </c>
      <c r="AY31" s="90" t="s">
        <v>75</v>
      </c>
      <c r="AZ31" s="658">
        <v>11037.659821774507</v>
      </c>
      <c r="BA31" s="87"/>
      <c r="BB31" s="40">
        <v>17</v>
      </c>
      <c r="BC31" s="68" t="s">
        <v>77</v>
      </c>
      <c r="BD31" s="40">
        <v>92491.12801013942</v>
      </c>
      <c r="BE31" s="655">
        <v>26</v>
      </c>
      <c r="BF31" s="90" t="s">
        <v>77</v>
      </c>
      <c r="BG31" s="658">
        <v>130311.9681332609</v>
      </c>
      <c r="BH31" s="87"/>
      <c r="BI31" s="89">
        <v>26</v>
      </c>
      <c r="BJ31" s="92" t="s">
        <v>90</v>
      </c>
      <c r="BK31" s="62">
        <v>0.46728971962616817</v>
      </c>
      <c r="BL31" s="77"/>
      <c r="BM31" s="89">
        <v>26</v>
      </c>
      <c r="BN31" s="90" t="s">
        <v>99</v>
      </c>
      <c r="BO31" s="62">
        <v>3.7162162162162162</v>
      </c>
      <c r="BP31" s="77"/>
      <c r="BQ31" s="89">
        <v>26</v>
      </c>
      <c r="BR31" s="90" t="s">
        <v>55</v>
      </c>
      <c r="BS31" s="62">
        <v>0.44822949350067237</v>
      </c>
      <c r="BT31" s="71"/>
      <c r="BU31" s="89">
        <v>26</v>
      </c>
      <c r="BV31" s="90" t="s">
        <v>60</v>
      </c>
      <c r="BW31" s="62">
        <v>43.90243902439025</v>
      </c>
      <c r="BX31" s="99"/>
      <c r="BY31" s="101">
        <v>26</v>
      </c>
      <c r="BZ31" s="90" t="s">
        <v>77</v>
      </c>
      <c r="CA31" s="102">
        <v>25.383665549479627</v>
      </c>
      <c r="CB31" s="105"/>
      <c r="CC31" s="89">
        <v>26</v>
      </c>
      <c r="CD31" s="90" t="s">
        <v>95</v>
      </c>
      <c r="CE31" s="62">
        <v>1.3814322038423779</v>
      </c>
      <c r="CF31" s="77"/>
      <c r="CG31" s="89">
        <v>26</v>
      </c>
      <c r="CH31" s="90" t="s">
        <v>92</v>
      </c>
      <c r="CI31" s="62">
        <v>6.63544106167057</v>
      </c>
      <c r="CJ31" s="77"/>
      <c r="CK31" s="712" t="s">
        <v>25</v>
      </c>
      <c r="CL31" s="39" t="s">
        <v>78</v>
      </c>
      <c r="CM31" s="692">
        <v>0.6396430483435661</v>
      </c>
      <c r="CN31" s="693">
        <v>14</v>
      </c>
      <c r="CO31" s="110">
        <v>0.5021485609662283</v>
      </c>
      <c r="CP31" s="112">
        <v>8</v>
      </c>
      <c r="CQ31" s="692">
        <v>0.5521465563761694</v>
      </c>
      <c r="CR31" s="693">
        <v>5</v>
      </c>
    </row>
    <row r="32" spans="7:96" s="34" customFormat="1" ht="12.75">
      <c r="G32" s="71"/>
      <c r="H32" s="90" t="s">
        <v>77</v>
      </c>
      <c r="I32" s="120" t="s">
        <v>23</v>
      </c>
      <c r="J32" s="711">
        <v>19</v>
      </c>
      <c r="K32" s="43">
        <v>25</v>
      </c>
      <c r="L32" s="711">
        <v>38</v>
      </c>
      <c r="M32" s="127">
        <v>27</v>
      </c>
      <c r="N32" s="713">
        <f t="shared" si="0"/>
        <v>-11</v>
      </c>
      <c r="O32" s="71"/>
      <c r="P32" s="33">
        <v>27</v>
      </c>
      <c r="Q32" s="39" t="s">
        <v>68</v>
      </c>
      <c r="R32" s="114">
        <v>10607</v>
      </c>
      <c r="S32" s="77"/>
      <c r="T32" s="33">
        <v>27</v>
      </c>
      <c r="U32" s="39" t="s">
        <v>75</v>
      </c>
      <c r="V32" s="60">
        <v>11881</v>
      </c>
      <c r="W32" s="61">
        <v>29180</v>
      </c>
      <c r="X32" s="62">
        <f t="shared" si="1"/>
        <v>2.456022220351822</v>
      </c>
      <c r="Y32" s="83"/>
      <c r="Z32" s="70">
        <v>4</v>
      </c>
      <c r="AA32" s="68" t="s">
        <v>79</v>
      </c>
      <c r="AB32" s="40">
        <v>40623.36948373232</v>
      </c>
      <c r="AC32" s="649"/>
      <c r="AD32" s="651" t="s">
        <v>79</v>
      </c>
      <c r="AE32" s="649"/>
      <c r="AF32" s="80"/>
      <c r="AG32" s="70">
        <v>34</v>
      </c>
      <c r="AH32" s="68" t="s">
        <v>54</v>
      </c>
      <c r="AI32" s="40">
        <v>77200.99054479964</v>
      </c>
      <c r="AJ32" s="664">
        <v>27</v>
      </c>
      <c r="AK32" s="90" t="s">
        <v>54</v>
      </c>
      <c r="AL32" s="665">
        <v>78696.26294461954</v>
      </c>
      <c r="AM32" s="77"/>
      <c r="AN32" s="70">
        <v>16</v>
      </c>
      <c r="AO32" s="68" t="s">
        <v>65</v>
      </c>
      <c r="AP32" s="40">
        <v>14359.951603145795</v>
      </c>
      <c r="AQ32" s="655">
        <v>27</v>
      </c>
      <c r="AR32" s="90" t="s">
        <v>65</v>
      </c>
      <c r="AS32" s="658">
        <v>20086.106069772133</v>
      </c>
      <c r="AT32" s="87"/>
      <c r="AU32" s="40">
        <v>29</v>
      </c>
      <c r="AV32" s="68" t="s">
        <v>90</v>
      </c>
      <c r="AW32" s="40">
        <v>10581.142110451388</v>
      </c>
      <c r="AX32" s="655">
        <v>27</v>
      </c>
      <c r="AY32" s="90" t="s">
        <v>90</v>
      </c>
      <c r="AZ32" s="658">
        <v>11057.151372045575</v>
      </c>
      <c r="BA32" s="87"/>
      <c r="BB32" s="40">
        <v>28</v>
      </c>
      <c r="BC32" s="68" t="s">
        <v>90</v>
      </c>
      <c r="BD32" s="40">
        <v>121697.18713463699</v>
      </c>
      <c r="BE32" s="655">
        <v>27</v>
      </c>
      <c r="BF32" s="90" t="s">
        <v>90</v>
      </c>
      <c r="BG32" s="658">
        <v>131997.1114830013</v>
      </c>
      <c r="BH32" s="87"/>
      <c r="BI32" s="89">
        <v>27</v>
      </c>
      <c r="BJ32" s="92" t="s">
        <v>87</v>
      </c>
      <c r="BK32" s="62">
        <v>0.5524861878453038</v>
      </c>
      <c r="BL32" s="77"/>
      <c r="BM32" s="89">
        <v>27</v>
      </c>
      <c r="BN32" s="90" t="s">
        <v>54</v>
      </c>
      <c r="BO32" s="62">
        <v>4.3478260869565215</v>
      </c>
      <c r="BP32" s="77"/>
      <c r="BQ32" s="89">
        <v>27</v>
      </c>
      <c r="BR32" s="90" t="s">
        <v>90</v>
      </c>
      <c r="BS32" s="62">
        <v>0.4675324675324675</v>
      </c>
      <c r="BT32" s="71"/>
      <c r="BU32" s="89">
        <v>27</v>
      </c>
      <c r="BV32" s="90" t="s">
        <v>76</v>
      </c>
      <c r="BW32" s="62">
        <v>44.10480349344978</v>
      </c>
      <c r="BX32" s="99"/>
      <c r="BY32" s="101">
        <v>27</v>
      </c>
      <c r="BZ32" s="90" t="s">
        <v>54</v>
      </c>
      <c r="CA32" s="102">
        <v>25.546250236131225</v>
      </c>
      <c r="CB32" s="105"/>
      <c r="CC32" s="89">
        <v>27</v>
      </c>
      <c r="CD32" s="90" t="s">
        <v>68</v>
      </c>
      <c r="CE32" s="62">
        <v>1.384451544195953</v>
      </c>
      <c r="CF32" s="77"/>
      <c r="CG32" s="89">
        <v>27</v>
      </c>
      <c r="CH32" s="90" t="s">
        <v>72</v>
      </c>
      <c r="CI32" s="62">
        <v>6.981981981981981</v>
      </c>
      <c r="CJ32" s="77"/>
      <c r="CK32" s="712" t="s">
        <v>26</v>
      </c>
      <c r="CL32" s="39" t="s">
        <v>81</v>
      </c>
      <c r="CM32" s="692">
        <v>0.4231763082039507</v>
      </c>
      <c r="CN32" s="693">
        <v>7</v>
      </c>
      <c r="CO32" s="110">
        <v>0.7145235323321756</v>
      </c>
      <c r="CP32" s="112">
        <v>17</v>
      </c>
      <c r="CQ32" s="692">
        <v>0.6085790871946393</v>
      </c>
      <c r="CR32" s="693">
        <v>7</v>
      </c>
    </row>
    <row r="33" spans="7:96" s="34" customFormat="1" ht="12.75">
      <c r="G33" s="71"/>
      <c r="H33" s="90" t="s">
        <v>73</v>
      </c>
      <c r="I33" s="120" t="s">
        <v>18</v>
      </c>
      <c r="J33" s="711">
        <v>12</v>
      </c>
      <c r="K33" s="43">
        <v>23</v>
      </c>
      <c r="L33" s="711">
        <v>22</v>
      </c>
      <c r="M33" s="127">
        <v>28</v>
      </c>
      <c r="N33" s="713">
        <f t="shared" si="0"/>
        <v>6</v>
      </c>
      <c r="O33" s="71"/>
      <c r="P33" s="33">
        <v>28</v>
      </c>
      <c r="Q33" s="39" t="s">
        <v>81</v>
      </c>
      <c r="R33" s="114">
        <v>10218</v>
      </c>
      <c r="S33" s="77"/>
      <c r="T33" s="33">
        <v>28</v>
      </c>
      <c r="U33" s="39" t="s">
        <v>100</v>
      </c>
      <c r="V33" s="60">
        <v>11769</v>
      </c>
      <c r="W33" s="61">
        <v>29417</v>
      </c>
      <c r="X33" s="62">
        <f t="shared" si="1"/>
        <v>2.49953267057524</v>
      </c>
      <c r="Y33" s="83"/>
      <c r="Z33" s="70">
        <v>10</v>
      </c>
      <c r="AA33" s="68" t="s">
        <v>80</v>
      </c>
      <c r="AB33" s="40">
        <v>58872.14796813825</v>
      </c>
      <c r="AC33" s="649"/>
      <c r="AD33" s="651" t="s">
        <v>80</v>
      </c>
      <c r="AE33" s="649"/>
      <c r="AF33" s="80"/>
      <c r="AG33" s="70">
        <v>33</v>
      </c>
      <c r="AH33" s="68" t="s">
        <v>87</v>
      </c>
      <c r="AI33" s="40">
        <v>76741.29198507198</v>
      </c>
      <c r="AJ33" s="664">
        <v>28</v>
      </c>
      <c r="AK33" s="90" t="s">
        <v>87</v>
      </c>
      <c r="AL33" s="665">
        <v>80599.12031277768</v>
      </c>
      <c r="AM33" s="77"/>
      <c r="AN33" s="70">
        <v>23</v>
      </c>
      <c r="AO33" s="68" t="s">
        <v>96</v>
      </c>
      <c r="AP33" s="40">
        <v>17681.701251929342</v>
      </c>
      <c r="AQ33" s="655">
        <v>28</v>
      </c>
      <c r="AR33" s="90" t="s">
        <v>96</v>
      </c>
      <c r="AS33" s="658">
        <v>20491.339392900016</v>
      </c>
      <c r="AT33" s="87"/>
      <c r="AU33" s="40">
        <v>32</v>
      </c>
      <c r="AV33" s="68" t="s">
        <v>74</v>
      </c>
      <c r="AW33" s="40">
        <v>11764.287920914427</v>
      </c>
      <c r="AX33" s="655">
        <v>28</v>
      </c>
      <c r="AY33" s="90" t="s">
        <v>74</v>
      </c>
      <c r="AZ33" s="658">
        <v>11670.270826897333</v>
      </c>
      <c r="BA33" s="87"/>
      <c r="BB33" s="40">
        <v>23</v>
      </c>
      <c r="BC33" s="68" t="s">
        <v>99</v>
      </c>
      <c r="BD33" s="40">
        <v>113521.5563155239</v>
      </c>
      <c r="BE33" s="655">
        <v>28</v>
      </c>
      <c r="BF33" s="90" t="s">
        <v>99</v>
      </c>
      <c r="BG33" s="658">
        <v>134460.6716376072</v>
      </c>
      <c r="BH33" s="87"/>
      <c r="BI33" s="89">
        <v>28</v>
      </c>
      <c r="BJ33" s="92" t="s">
        <v>65</v>
      </c>
      <c r="BK33" s="62">
        <v>0.5758157389635317</v>
      </c>
      <c r="BL33" s="77"/>
      <c r="BM33" s="89">
        <v>28</v>
      </c>
      <c r="BN33" s="90" t="s">
        <v>59</v>
      </c>
      <c r="BO33" s="62">
        <v>4.635761589403973</v>
      </c>
      <c r="BP33" s="77"/>
      <c r="BQ33" s="89">
        <v>28</v>
      </c>
      <c r="BR33" s="90" t="s">
        <v>77</v>
      </c>
      <c r="BS33" s="62">
        <v>0.47745358090185674</v>
      </c>
      <c r="BT33" s="71"/>
      <c r="BU33" s="156">
        <v>28</v>
      </c>
      <c r="BV33" s="90" t="s">
        <v>100</v>
      </c>
      <c r="BW33" s="62">
        <v>44.230769230769226</v>
      </c>
      <c r="BX33" s="99"/>
      <c r="BY33" s="101">
        <v>28</v>
      </c>
      <c r="BZ33" s="90" t="s">
        <v>97</v>
      </c>
      <c r="CA33" s="102">
        <v>25.65402101811135</v>
      </c>
      <c r="CB33" s="105"/>
      <c r="CC33" s="89">
        <v>28</v>
      </c>
      <c r="CD33" s="90" t="s">
        <v>80</v>
      </c>
      <c r="CE33" s="62">
        <v>1.4150943396226414</v>
      </c>
      <c r="CF33" s="77"/>
      <c r="CG33" s="89">
        <v>28</v>
      </c>
      <c r="CH33" s="90" t="s">
        <v>64</v>
      </c>
      <c r="CI33" s="62">
        <v>7.07070707070707</v>
      </c>
      <c r="CJ33" s="77"/>
      <c r="CK33" s="712" t="s">
        <v>27</v>
      </c>
      <c r="CL33" s="39" t="s">
        <v>85</v>
      </c>
      <c r="CM33" s="692">
        <v>1.4358229776020153</v>
      </c>
      <c r="CN33" s="693">
        <v>36</v>
      </c>
      <c r="CO33" s="110">
        <v>0.46480974719248574</v>
      </c>
      <c r="CP33" s="112">
        <v>3</v>
      </c>
      <c r="CQ33" s="692">
        <v>0.8179054673414057</v>
      </c>
      <c r="CR33" s="693">
        <v>18</v>
      </c>
    </row>
    <row r="34" spans="7:96" s="34" customFormat="1" ht="12.75">
      <c r="G34" s="71"/>
      <c r="H34" s="90" t="s">
        <v>64</v>
      </c>
      <c r="I34" s="120" t="s">
        <v>14</v>
      </c>
      <c r="J34" s="711">
        <v>25</v>
      </c>
      <c r="K34" s="43">
        <v>35</v>
      </c>
      <c r="L34" s="711">
        <v>32</v>
      </c>
      <c r="M34" s="127">
        <v>29</v>
      </c>
      <c r="N34" s="713">
        <f t="shared" si="0"/>
        <v>-3</v>
      </c>
      <c r="O34" s="71"/>
      <c r="P34" s="33">
        <v>29</v>
      </c>
      <c r="Q34" s="39" t="s">
        <v>58</v>
      </c>
      <c r="R34" s="114">
        <v>9752</v>
      </c>
      <c r="S34" s="77"/>
      <c r="T34" s="33">
        <v>29</v>
      </c>
      <c r="U34" s="39" t="s">
        <v>77</v>
      </c>
      <c r="V34" s="60">
        <v>10957</v>
      </c>
      <c r="W34" s="61">
        <v>27395</v>
      </c>
      <c r="X34" s="62">
        <f t="shared" si="1"/>
        <v>2.5002281646436066</v>
      </c>
      <c r="Y34" s="83"/>
      <c r="Z34" s="70">
        <v>11</v>
      </c>
      <c r="AA34" s="68" t="s">
        <v>81</v>
      </c>
      <c r="AB34" s="40">
        <v>60062.928165981604</v>
      </c>
      <c r="AC34" s="649"/>
      <c r="AD34" s="651" t="s">
        <v>81</v>
      </c>
      <c r="AE34" s="649"/>
      <c r="AF34" s="80"/>
      <c r="AG34" s="70">
        <v>24</v>
      </c>
      <c r="AH34" s="68" t="s">
        <v>99</v>
      </c>
      <c r="AI34" s="40">
        <v>67657.39754443012</v>
      </c>
      <c r="AJ34" s="664">
        <v>29</v>
      </c>
      <c r="AK34" s="90" t="s">
        <v>99</v>
      </c>
      <c r="AL34" s="665">
        <v>80737.96041935302</v>
      </c>
      <c r="AM34" s="77"/>
      <c r="AN34" s="70">
        <v>29</v>
      </c>
      <c r="AO34" s="68" t="s">
        <v>99</v>
      </c>
      <c r="AP34" s="40">
        <v>21620.844312384368</v>
      </c>
      <c r="AQ34" s="655">
        <v>29</v>
      </c>
      <c r="AR34" s="90" t="s">
        <v>99</v>
      </c>
      <c r="AS34" s="658">
        <v>21606.772439311542</v>
      </c>
      <c r="AT34" s="87"/>
      <c r="AU34" s="40">
        <v>30</v>
      </c>
      <c r="AV34" s="68" t="s">
        <v>100</v>
      </c>
      <c r="AW34" s="40">
        <v>11381.736779861463</v>
      </c>
      <c r="AX34" s="655">
        <v>29</v>
      </c>
      <c r="AY34" s="90" t="s">
        <v>100</v>
      </c>
      <c r="AZ34" s="658">
        <v>12361.29413752323</v>
      </c>
      <c r="BA34" s="87"/>
      <c r="BB34" s="40">
        <v>31</v>
      </c>
      <c r="BC34" s="68" t="s">
        <v>87</v>
      </c>
      <c r="BD34" s="40">
        <v>129665.3634263373</v>
      </c>
      <c r="BE34" s="655">
        <v>29</v>
      </c>
      <c r="BF34" s="90" t="s">
        <v>87</v>
      </c>
      <c r="BG34" s="658">
        <v>135749.20028434336</v>
      </c>
      <c r="BH34" s="87"/>
      <c r="BI34" s="89">
        <v>29</v>
      </c>
      <c r="BJ34" s="92" t="s">
        <v>82</v>
      </c>
      <c r="BK34" s="62">
        <v>0.6711409395973155</v>
      </c>
      <c r="BL34" s="77"/>
      <c r="BM34" s="89">
        <v>29</v>
      </c>
      <c r="BN34" s="90" t="s">
        <v>66</v>
      </c>
      <c r="BO34" s="62">
        <v>4.797047970479705</v>
      </c>
      <c r="BP34" s="77"/>
      <c r="BQ34" s="89">
        <v>29</v>
      </c>
      <c r="BR34" s="90" t="s">
        <v>79</v>
      </c>
      <c r="BS34" s="62">
        <v>0.5094243504839532</v>
      </c>
      <c r="BT34" s="71"/>
      <c r="BU34" s="156">
        <v>29</v>
      </c>
      <c r="BV34" s="90" t="s">
        <v>74</v>
      </c>
      <c r="BW34" s="62">
        <v>44.63722397476341</v>
      </c>
      <c r="BX34" s="99"/>
      <c r="BY34" s="101">
        <v>29</v>
      </c>
      <c r="BZ34" s="90" t="s">
        <v>74</v>
      </c>
      <c r="CA34" s="102">
        <v>26.439622814245173</v>
      </c>
      <c r="CB34" s="105"/>
      <c r="CC34" s="89">
        <v>29</v>
      </c>
      <c r="CD34" s="90" t="s">
        <v>64</v>
      </c>
      <c r="CE34" s="62">
        <v>1.4238633091223243</v>
      </c>
      <c r="CF34" s="77"/>
      <c r="CG34" s="89">
        <v>29</v>
      </c>
      <c r="CH34" s="90" t="s">
        <v>53</v>
      </c>
      <c r="CI34" s="62">
        <v>7.07196029776675</v>
      </c>
      <c r="CJ34" s="77"/>
      <c r="CK34" s="712" t="s">
        <v>28</v>
      </c>
      <c r="CL34" s="39" t="s">
        <v>82</v>
      </c>
      <c r="CM34" s="692">
        <v>1.4788783318634662</v>
      </c>
      <c r="CN34" s="693">
        <v>37</v>
      </c>
      <c r="CO34" s="110">
        <v>1.1314770556575824</v>
      </c>
      <c r="CP34" s="112">
        <v>35</v>
      </c>
      <c r="CQ34" s="692">
        <v>1.257804792459722</v>
      </c>
      <c r="CR34" s="693">
        <v>39</v>
      </c>
    </row>
    <row r="35" spans="7:96" s="34" customFormat="1" ht="12.75">
      <c r="G35" s="71"/>
      <c r="H35" s="90" t="s">
        <v>74</v>
      </c>
      <c r="I35" s="120" t="s">
        <v>21</v>
      </c>
      <c r="J35" s="711">
        <v>42</v>
      </c>
      <c r="K35" s="43">
        <v>42</v>
      </c>
      <c r="L35" s="711">
        <v>42</v>
      </c>
      <c r="M35" s="127">
        <v>30</v>
      </c>
      <c r="N35" s="713">
        <f t="shared" si="0"/>
        <v>-12</v>
      </c>
      <c r="O35" s="71"/>
      <c r="P35" s="33">
        <v>30</v>
      </c>
      <c r="Q35" s="39" t="s">
        <v>74</v>
      </c>
      <c r="R35" s="114">
        <v>9711</v>
      </c>
      <c r="S35" s="77"/>
      <c r="T35" s="33">
        <v>30</v>
      </c>
      <c r="U35" s="39" t="s">
        <v>58</v>
      </c>
      <c r="V35" s="60">
        <v>9092</v>
      </c>
      <c r="W35" s="61">
        <v>22912</v>
      </c>
      <c r="X35" s="62">
        <f t="shared" si="1"/>
        <v>2.5200175978882533</v>
      </c>
      <c r="Y35" s="83"/>
      <c r="Z35" s="70">
        <v>25</v>
      </c>
      <c r="AA35" s="68" t="s">
        <v>82</v>
      </c>
      <c r="AB35" s="40">
        <v>124498.01685671789</v>
      </c>
      <c r="AC35" s="649"/>
      <c r="AD35" s="651" t="s">
        <v>82</v>
      </c>
      <c r="AE35" s="649"/>
      <c r="AF35" s="80"/>
      <c r="AG35" s="70">
        <v>32</v>
      </c>
      <c r="AH35" s="68" t="s">
        <v>70</v>
      </c>
      <c r="AI35" s="40">
        <v>74850.40124565817</v>
      </c>
      <c r="AJ35" s="664">
        <v>30</v>
      </c>
      <c r="AK35" s="90" t="s">
        <v>70</v>
      </c>
      <c r="AL35" s="665">
        <v>81989.87902742844</v>
      </c>
      <c r="AM35" s="77"/>
      <c r="AN35" s="70">
        <v>32</v>
      </c>
      <c r="AO35" s="68" t="s">
        <v>60</v>
      </c>
      <c r="AP35" s="40">
        <v>24914.87371375117</v>
      </c>
      <c r="AQ35" s="655">
        <v>30</v>
      </c>
      <c r="AR35" s="90" t="s">
        <v>60</v>
      </c>
      <c r="AS35" s="658">
        <v>22741.25350795136</v>
      </c>
      <c r="AT35" s="87"/>
      <c r="AU35" s="40">
        <v>34</v>
      </c>
      <c r="AV35" s="68" t="s">
        <v>82</v>
      </c>
      <c r="AW35" s="40">
        <v>12997.025285076847</v>
      </c>
      <c r="AX35" s="655">
        <v>30</v>
      </c>
      <c r="AY35" s="90" t="s">
        <v>82</v>
      </c>
      <c r="AZ35" s="658">
        <v>12456.12295488349</v>
      </c>
      <c r="BA35" s="87"/>
      <c r="BB35" s="40">
        <v>29</v>
      </c>
      <c r="BC35" s="68" t="s">
        <v>58</v>
      </c>
      <c r="BD35" s="40">
        <v>127078.03527481543</v>
      </c>
      <c r="BE35" s="655">
        <v>30</v>
      </c>
      <c r="BF35" s="90" t="s">
        <v>58</v>
      </c>
      <c r="BG35" s="658">
        <v>137536.30024610338</v>
      </c>
      <c r="BH35" s="87"/>
      <c r="BI35" s="89">
        <v>30</v>
      </c>
      <c r="BJ35" s="92" t="s">
        <v>96</v>
      </c>
      <c r="BK35" s="62">
        <v>0.9681881051175657</v>
      </c>
      <c r="BL35" s="77"/>
      <c r="BM35" s="89">
        <v>30</v>
      </c>
      <c r="BN35" s="90" t="s">
        <v>60</v>
      </c>
      <c r="BO35" s="62">
        <v>5</v>
      </c>
      <c r="BP35" s="77"/>
      <c r="BQ35" s="89">
        <v>30</v>
      </c>
      <c r="BR35" s="90" t="s">
        <v>81</v>
      </c>
      <c r="BS35" s="62">
        <v>0.5569996286669142</v>
      </c>
      <c r="BT35" s="71"/>
      <c r="BU35" s="156">
        <v>30</v>
      </c>
      <c r="BV35" s="90" t="s">
        <v>66</v>
      </c>
      <c r="BW35" s="62">
        <v>46.326276463262765</v>
      </c>
      <c r="BX35" s="99"/>
      <c r="BY35" s="101">
        <v>30</v>
      </c>
      <c r="BZ35" s="90" t="s">
        <v>64</v>
      </c>
      <c r="CA35" s="102">
        <v>26.670971908298352</v>
      </c>
      <c r="CB35" s="105"/>
      <c r="CC35" s="89">
        <v>30</v>
      </c>
      <c r="CD35" s="90" t="s">
        <v>76</v>
      </c>
      <c r="CE35" s="62">
        <v>1.434541799829359</v>
      </c>
      <c r="CF35" s="77"/>
      <c r="CG35" s="89">
        <v>30</v>
      </c>
      <c r="CH35" s="90" t="s">
        <v>61</v>
      </c>
      <c r="CI35" s="62">
        <v>8.166841920785139</v>
      </c>
      <c r="CJ35" s="77"/>
      <c r="CK35" s="712" t="s">
        <v>29</v>
      </c>
      <c r="CL35" s="39" t="s">
        <v>83</v>
      </c>
      <c r="CM35" s="692">
        <v>4.527620446269827</v>
      </c>
      <c r="CN35" s="693">
        <v>50</v>
      </c>
      <c r="CO35" s="110">
        <v>1.5639821555444584</v>
      </c>
      <c r="CP35" s="112">
        <v>43</v>
      </c>
      <c r="CQ35" s="692">
        <v>2.6416688067173197</v>
      </c>
      <c r="CR35" s="693">
        <v>47</v>
      </c>
    </row>
    <row r="36" spans="7:96" s="34" customFormat="1" ht="12.75">
      <c r="G36" s="71"/>
      <c r="H36" s="90" t="s">
        <v>67</v>
      </c>
      <c r="I36" s="120" t="s">
        <v>103</v>
      </c>
      <c r="J36" s="711">
        <v>23</v>
      </c>
      <c r="K36" s="43">
        <v>14</v>
      </c>
      <c r="L36" s="711">
        <v>15</v>
      </c>
      <c r="M36" s="127">
        <v>31</v>
      </c>
      <c r="N36" s="713">
        <f t="shared" si="0"/>
        <v>16</v>
      </c>
      <c r="O36" s="71"/>
      <c r="P36" s="33">
        <v>31</v>
      </c>
      <c r="Q36" s="39" t="s">
        <v>64</v>
      </c>
      <c r="R36" s="114">
        <v>9438</v>
      </c>
      <c r="S36" s="77"/>
      <c r="T36" s="33">
        <v>31</v>
      </c>
      <c r="U36" s="39" t="s">
        <v>67</v>
      </c>
      <c r="V36" s="60">
        <v>11188</v>
      </c>
      <c r="W36" s="61">
        <v>28358</v>
      </c>
      <c r="X36" s="62">
        <f t="shared" si="1"/>
        <v>2.5346800143010366</v>
      </c>
      <c r="Y36" s="83"/>
      <c r="Z36" s="70">
        <v>50</v>
      </c>
      <c r="AA36" s="68" t="s">
        <v>83</v>
      </c>
      <c r="AB36" s="40">
        <v>1929657.0657065706</v>
      </c>
      <c r="AC36" s="649"/>
      <c r="AD36" s="651" t="s">
        <v>83</v>
      </c>
      <c r="AE36" s="649"/>
      <c r="AF36" s="80"/>
      <c r="AG36" s="70">
        <v>36</v>
      </c>
      <c r="AH36" s="68" t="s">
        <v>100</v>
      </c>
      <c r="AI36" s="40">
        <v>90270.23145801655</v>
      </c>
      <c r="AJ36" s="664">
        <v>31</v>
      </c>
      <c r="AK36" s="90" t="s">
        <v>100</v>
      </c>
      <c r="AL36" s="665">
        <v>84671.39719547221</v>
      </c>
      <c r="AM36" s="77"/>
      <c r="AN36" s="70">
        <v>31</v>
      </c>
      <c r="AO36" s="68" t="s">
        <v>98</v>
      </c>
      <c r="AP36" s="40">
        <v>24339.43017938797</v>
      </c>
      <c r="AQ36" s="655">
        <v>31</v>
      </c>
      <c r="AR36" s="90" t="s">
        <v>98</v>
      </c>
      <c r="AS36" s="658">
        <v>25703.83397819205</v>
      </c>
      <c r="AT36" s="87"/>
      <c r="AU36" s="40">
        <v>23</v>
      </c>
      <c r="AV36" s="68" t="s">
        <v>78</v>
      </c>
      <c r="AW36" s="40">
        <v>6995.2127179116615</v>
      </c>
      <c r="AX36" s="655">
        <v>31</v>
      </c>
      <c r="AY36" s="90" t="s">
        <v>78</v>
      </c>
      <c r="AZ36" s="658">
        <v>12753.138831180562</v>
      </c>
      <c r="BA36" s="87"/>
      <c r="BB36" s="40">
        <v>32</v>
      </c>
      <c r="BC36" s="68" t="s">
        <v>100</v>
      </c>
      <c r="BD36" s="40">
        <v>133905.3049501605</v>
      </c>
      <c r="BE36" s="655">
        <v>31</v>
      </c>
      <c r="BF36" s="90" t="s">
        <v>100</v>
      </c>
      <c r="BG36" s="658">
        <v>140793.4617334009</v>
      </c>
      <c r="BH36" s="87"/>
      <c r="BI36" s="89">
        <v>31</v>
      </c>
      <c r="BJ36" s="92" t="s">
        <v>77</v>
      </c>
      <c r="BK36" s="62">
        <v>1.0141987829614605</v>
      </c>
      <c r="BL36" s="77"/>
      <c r="BM36" s="89">
        <v>31</v>
      </c>
      <c r="BN36" s="90" t="s">
        <v>95</v>
      </c>
      <c r="BO36" s="62">
        <v>5.066921606118547</v>
      </c>
      <c r="BP36" s="77"/>
      <c r="BQ36" s="89">
        <v>31</v>
      </c>
      <c r="BR36" s="90" t="s">
        <v>96</v>
      </c>
      <c r="BS36" s="62">
        <v>0.6085192697768762</v>
      </c>
      <c r="BT36" s="71"/>
      <c r="BU36" s="156">
        <v>31</v>
      </c>
      <c r="BV36" s="90" t="s">
        <v>70</v>
      </c>
      <c r="BW36" s="62">
        <v>46.37223974763407</v>
      </c>
      <c r="BX36" s="99"/>
      <c r="BY36" s="101">
        <v>31</v>
      </c>
      <c r="BZ36" s="90" t="s">
        <v>72</v>
      </c>
      <c r="CA36" s="102">
        <v>26.68227033352838</v>
      </c>
      <c r="CB36" s="105"/>
      <c r="CC36" s="89">
        <v>31</v>
      </c>
      <c r="CD36" s="90" t="s">
        <v>62</v>
      </c>
      <c r="CE36" s="62">
        <v>1.4581352573728685</v>
      </c>
      <c r="CF36" s="77"/>
      <c r="CG36" s="89">
        <v>31</v>
      </c>
      <c r="CH36" s="90" t="s">
        <v>77</v>
      </c>
      <c r="CI36" s="62">
        <v>9.3368700265252</v>
      </c>
      <c r="CJ36" s="77"/>
      <c r="CK36" s="712" t="s">
        <v>30</v>
      </c>
      <c r="CL36" s="39" t="s">
        <v>84</v>
      </c>
      <c r="CM36" s="692">
        <v>0.5369196926202893</v>
      </c>
      <c r="CN36" s="693">
        <v>10</v>
      </c>
      <c r="CO36" s="110">
        <v>0.4118695462200379</v>
      </c>
      <c r="CP36" s="112">
        <v>2</v>
      </c>
      <c r="CQ36" s="692">
        <v>0.45734232672922026</v>
      </c>
      <c r="CR36" s="693">
        <v>2</v>
      </c>
    </row>
    <row r="37" spans="7:96" s="34" customFormat="1" ht="12.75">
      <c r="G37" s="71"/>
      <c r="H37" s="90" t="s">
        <v>55</v>
      </c>
      <c r="I37" s="120" t="s">
        <v>3</v>
      </c>
      <c r="J37" s="711">
        <v>47</v>
      </c>
      <c r="K37" s="43">
        <v>28</v>
      </c>
      <c r="L37" s="711">
        <v>27</v>
      </c>
      <c r="M37" s="127">
        <v>32</v>
      </c>
      <c r="N37" s="713">
        <f t="shared" si="0"/>
        <v>5</v>
      </c>
      <c r="O37" s="71"/>
      <c r="P37" s="33">
        <v>32</v>
      </c>
      <c r="Q37" s="39" t="s">
        <v>73</v>
      </c>
      <c r="R37" s="114">
        <v>8676</v>
      </c>
      <c r="S37" s="77"/>
      <c r="T37" s="33">
        <v>32</v>
      </c>
      <c r="U37" s="39" t="s">
        <v>87</v>
      </c>
      <c r="V37" s="60">
        <v>19266</v>
      </c>
      <c r="W37" s="61">
        <v>48970</v>
      </c>
      <c r="X37" s="62">
        <f t="shared" si="1"/>
        <v>2.541783452714627</v>
      </c>
      <c r="Y37" s="83"/>
      <c r="Z37" s="70">
        <v>5</v>
      </c>
      <c r="AA37" s="68" t="s">
        <v>84</v>
      </c>
      <c r="AB37" s="40">
        <v>48600.016396130515</v>
      </c>
      <c r="AC37" s="649"/>
      <c r="AD37" s="651" t="s">
        <v>84</v>
      </c>
      <c r="AE37" s="649"/>
      <c r="AF37" s="80"/>
      <c r="AG37" s="70">
        <v>31</v>
      </c>
      <c r="AH37" s="68" t="s">
        <v>89</v>
      </c>
      <c r="AI37" s="40">
        <v>73473.11037608722</v>
      </c>
      <c r="AJ37" s="664">
        <v>32</v>
      </c>
      <c r="AK37" s="90" t="s">
        <v>89</v>
      </c>
      <c r="AL37" s="665">
        <v>86870.63579566336</v>
      </c>
      <c r="AM37" s="77"/>
      <c r="AN37" s="70">
        <v>41</v>
      </c>
      <c r="AO37" s="68" t="s">
        <v>58</v>
      </c>
      <c r="AP37" s="40">
        <v>35134.0237899918</v>
      </c>
      <c r="AQ37" s="655">
        <v>32</v>
      </c>
      <c r="AR37" s="90" t="s">
        <v>58</v>
      </c>
      <c r="AS37" s="658">
        <v>26347.313371616077</v>
      </c>
      <c r="AT37" s="87"/>
      <c r="AU37" s="40">
        <v>45</v>
      </c>
      <c r="AV37" s="68" t="s">
        <v>96</v>
      </c>
      <c r="AW37" s="40">
        <v>22187.44640713428</v>
      </c>
      <c r="AX37" s="655">
        <v>32</v>
      </c>
      <c r="AY37" s="90" t="s">
        <v>96</v>
      </c>
      <c r="AZ37" s="658">
        <v>12938.261018693192</v>
      </c>
      <c r="BA37" s="87"/>
      <c r="BB37" s="40">
        <v>33</v>
      </c>
      <c r="BC37" s="68" t="s">
        <v>62</v>
      </c>
      <c r="BD37" s="40">
        <v>141876.66297117516</v>
      </c>
      <c r="BE37" s="655">
        <v>32</v>
      </c>
      <c r="BF37" s="90" t="s">
        <v>62</v>
      </c>
      <c r="BG37" s="658">
        <v>152175.60975609755</v>
      </c>
      <c r="BH37" s="87"/>
      <c r="BI37" s="89">
        <v>32</v>
      </c>
      <c r="BJ37" s="92" t="s">
        <v>88</v>
      </c>
      <c r="BK37" s="62">
        <v>1.0248901903367496</v>
      </c>
      <c r="BL37" s="77"/>
      <c r="BM37" s="89">
        <v>32</v>
      </c>
      <c r="BN37" s="90" t="s">
        <v>102</v>
      </c>
      <c r="BO37" s="62">
        <v>5.154639175257731</v>
      </c>
      <c r="BP37" s="77"/>
      <c r="BQ37" s="89">
        <v>32</v>
      </c>
      <c r="BR37" s="90" t="s">
        <v>59</v>
      </c>
      <c r="BS37" s="62">
        <v>0.6097560975609756</v>
      </c>
      <c r="BT37" s="71"/>
      <c r="BU37" s="156">
        <v>32</v>
      </c>
      <c r="BV37" s="90" t="s">
        <v>61</v>
      </c>
      <c r="BW37" s="62">
        <v>48.53963838664812</v>
      </c>
      <c r="BX37" s="99"/>
      <c r="BY37" s="101">
        <v>32</v>
      </c>
      <c r="BZ37" s="90" t="s">
        <v>99</v>
      </c>
      <c r="CA37" s="102">
        <v>26.93765520846948</v>
      </c>
      <c r="CB37" s="105"/>
      <c r="CC37" s="89">
        <v>32</v>
      </c>
      <c r="CD37" s="90" t="s">
        <v>84</v>
      </c>
      <c r="CE37" s="62">
        <v>1.5381750465549349</v>
      </c>
      <c r="CF37" s="77"/>
      <c r="CG37" s="89">
        <v>32</v>
      </c>
      <c r="CH37" s="90" t="s">
        <v>70</v>
      </c>
      <c r="CI37" s="62">
        <v>9.879032258064516</v>
      </c>
      <c r="CJ37" s="77"/>
      <c r="CK37" s="712" t="s">
        <v>104</v>
      </c>
      <c r="CL37" s="39" t="s">
        <v>86</v>
      </c>
      <c r="CM37" s="692">
        <v>2.9191147059896676</v>
      </c>
      <c r="CN37" s="693">
        <v>47</v>
      </c>
      <c r="CO37" s="110">
        <v>2.0181218217328003</v>
      </c>
      <c r="CP37" s="112">
        <v>46</v>
      </c>
      <c r="CQ37" s="692">
        <v>2.345755597826207</v>
      </c>
      <c r="CR37" s="693">
        <v>45</v>
      </c>
    </row>
    <row r="38" spans="7:96" s="34" customFormat="1" ht="12.75">
      <c r="G38" s="71"/>
      <c r="H38" s="90" t="s">
        <v>58</v>
      </c>
      <c r="I38" s="120" t="s">
        <v>5</v>
      </c>
      <c r="J38" s="711">
        <v>45</v>
      </c>
      <c r="K38" s="43">
        <v>29</v>
      </c>
      <c r="L38" s="711">
        <v>31</v>
      </c>
      <c r="M38" s="127">
        <v>33</v>
      </c>
      <c r="N38" s="713">
        <f aca="true" t="shared" si="3" ref="N38:N55">M38-L38</f>
        <v>2</v>
      </c>
      <c r="O38" s="71"/>
      <c r="P38" s="33">
        <v>33</v>
      </c>
      <c r="Q38" s="39" t="s">
        <v>93</v>
      </c>
      <c r="R38" s="114">
        <v>8488</v>
      </c>
      <c r="S38" s="77"/>
      <c r="T38" s="33">
        <v>33</v>
      </c>
      <c r="U38" s="39" t="s">
        <v>86</v>
      </c>
      <c r="V38" s="60">
        <v>14969</v>
      </c>
      <c r="W38" s="61">
        <v>38055</v>
      </c>
      <c r="X38" s="62">
        <f aca="true" t="shared" si="4" ref="X38:X56">W38/V38</f>
        <v>2.542253991582604</v>
      </c>
      <c r="Y38" s="83"/>
      <c r="Z38" s="70">
        <v>36</v>
      </c>
      <c r="AA38" s="68" t="s">
        <v>85</v>
      </c>
      <c r="AB38" s="40">
        <v>171020.42194092827</v>
      </c>
      <c r="AC38" s="649"/>
      <c r="AD38" s="651" t="s">
        <v>85</v>
      </c>
      <c r="AE38" s="649"/>
      <c r="AF38" s="80"/>
      <c r="AG38" s="70">
        <v>26</v>
      </c>
      <c r="AH38" s="68" t="s">
        <v>77</v>
      </c>
      <c r="AI38" s="40">
        <v>70899.96378779649</v>
      </c>
      <c r="AJ38" s="664">
        <v>33</v>
      </c>
      <c r="AK38" s="90" t="s">
        <v>77</v>
      </c>
      <c r="AL38" s="665">
        <v>101191.65308709035</v>
      </c>
      <c r="AM38" s="77"/>
      <c r="AN38" s="70">
        <v>38</v>
      </c>
      <c r="AO38" s="68" t="s">
        <v>75</v>
      </c>
      <c r="AP38" s="40">
        <v>30005.269275474624</v>
      </c>
      <c r="AQ38" s="655">
        <v>33</v>
      </c>
      <c r="AR38" s="90" t="s">
        <v>75</v>
      </c>
      <c r="AS38" s="658">
        <v>29263.076327005037</v>
      </c>
      <c r="AT38" s="87"/>
      <c r="AU38" s="40">
        <v>37</v>
      </c>
      <c r="AV38" s="68" t="s">
        <v>98</v>
      </c>
      <c r="AW38" s="40">
        <v>13925.430882870207</v>
      </c>
      <c r="AX38" s="655">
        <v>33</v>
      </c>
      <c r="AY38" s="90" t="s">
        <v>98</v>
      </c>
      <c r="AZ38" s="658">
        <v>12969.046781568766</v>
      </c>
      <c r="BA38" s="87"/>
      <c r="BB38" s="40">
        <v>21</v>
      </c>
      <c r="BC38" s="68" t="s">
        <v>95</v>
      </c>
      <c r="BD38" s="40">
        <v>110113.5972246487</v>
      </c>
      <c r="BE38" s="655">
        <v>33</v>
      </c>
      <c r="BF38" s="90" t="s">
        <v>95</v>
      </c>
      <c r="BG38" s="658">
        <v>158046.89644844885</v>
      </c>
      <c r="BH38" s="87"/>
      <c r="BI38" s="89">
        <v>33</v>
      </c>
      <c r="BJ38" s="92" t="s">
        <v>102</v>
      </c>
      <c r="BK38" s="62">
        <v>1.3496932515337423</v>
      </c>
      <c r="BL38" s="77"/>
      <c r="BM38" s="89">
        <v>33</v>
      </c>
      <c r="BN38" s="90" t="s">
        <v>58</v>
      </c>
      <c r="BO38" s="62">
        <v>5.223880597014925</v>
      </c>
      <c r="BP38" s="77"/>
      <c r="BQ38" s="89">
        <v>33</v>
      </c>
      <c r="BR38" s="90" t="s">
        <v>99</v>
      </c>
      <c r="BS38" s="62">
        <v>0.6565656565656566</v>
      </c>
      <c r="BT38" s="71"/>
      <c r="BU38" s="156">
        <v>33</v>
      </c>
      <c r="BV38" s="90" t="s">
        <v>55</v>
      </c>
      <c r="BW38" s="62">
        <v>48.717948717948715</v>
      </c>
      <c r="BX38" s="99"/>
      <c r="BY38" s="101">
        <v>33</v>
      </c>
      <c r="BZ38" s="90" t="s">
        <v>53</v>
      </c>
      <c r="CA38" s="102">
        <v>27.176566314076485</v>
      </c>
      <c r="CB38" s="105"/>
      <c r="CC38" s="89">
        <v>33</v>
      </c>
      <c r="CD38" s="90" t="s">
        <v>61</v>
      </c>
      <c r="CE38" s="62">
        <v>1.559278287995886</v>
      </c>
      <c r="CF38" s="77"/>
      <c r="CG38" s="89">
        <v>33</v>
      </c>
      <c r="CH38" s="90" t="s">
        <v>95</v>
      </c>
      <c r="CI38" s="62">
        <v>9.89887480415895</v>
      </c>
      <c r="CJ38" s="77"/>
      <c r="CK38" s="712" t="s">
        <v>32</v>
      </c>
      <c r="CL38" s="39" t="s">
        <v>79</v>
      </c>
      <c r="CM38" s="692">
        <v>0.37344572909530344</v>
      </c>
      <c r="CN38" s="693">
        <v>5</v>
      </c>
      <c r="CO38" s="110">
        <v>1.1134202511563396</v>
      </c>
      <c r="CP38" s="112">
        <v>34</v>
      </c>
      <c r="CQ38" s="692">
        <v>0.8443386067705082</v>
      </c>
      <c r="CR38" s="693">
        <v>20</v>
      </c>
    </row>
    <row r="39" spans="7:96" s="34" customFormat="1" ht="12.75">
      <c r="G39" s="71"/>
      <c r="H39" s="90" t="s">
        <v>88</v>
      </c>
      <c r="I39" s="120" t="s">
        <v>35</v>
      </c>
      <c r="J39" s="711">
        <v>27</v>
      </c>
      <c r="K39" s="43">
        <v>24</v>
      </c>
      <c r="L39" s="711">
        <v>33</v>
      </c>
      <c r="M39" s="127">
        <v>34</v>
      </c>
      <c r="N39" s="713">
        <f t="shared" si="3"/>
        <v>1</v>
      </c>
      <c r="O39" s="71"/>
      <c r="P39" s="33">
        <v>34</v>
      </c>
      <c r="Q39" s="39" t="s">
        <v>89</v>
      </c>
      <c r="R39" s="114">
        <v>8163</v>
      </c>
      <c r="S39" s="77"/>
      <c r="T39" s="33">
        <v>34</v>
      </c>
      <c r="U39" s="39" t="s">
        <v>54</v>
      </c>
      <c r="V39" s="60">
        <v>10936</v>
      </c>
      <c r="W39" s="61">
        <v>28098</v>
      </c>
      <c r="X39" s="62">
        <f t="shared" si="4"/>
        <v>2.5693123628383323</v>
      </c>
      <c r="Y39" s="83"/>
      <c r="Z39" s="70">
        <v>43</v>
      </c>
      <c r="AA39" s="68" t="s">
        <v>86</v>
      </c>
      <c r="AB39" s="40">
        <v>293903.48889297986</v>
      </c>
      <c r="AC39" s="649"/>
      <c r="AD39" s="651" t="s">
        <v>86</v>
      </c>
      <c r="AE39" s="649"/>
      <c r="AF39" s="80"/>
      <c r="AG39" s="70">
        <v>29</v>
      </c>
      <c r="AH39" s="68" t="s">
        <v>67</v>
      </c>
      <c r="AI39" s="40">
        <v>72749.73185555953</v>
      </c>
      <c r="AJ39" s="664">
        <v>34</v>
      </c>
      <c r="AK39" s="90" t="s">
        <v>67</v>
      </c>
      <c r="AL39" s="665">
        <v>101253.84340364677</v>
      </c>
      <c r="AM39" s="77"/>
      <c r="AN39" s="70">
        <v>34</v>
      </c>
      <c r="AO39" s="68" t="s">
        <v>74</v>
      </c>
      <c r="AP39" s="40">
        <v>27987.848831222323</v>
      </c>
      <c r="AQ39" s="655">
        <v>34</v>
      </c>
      <c r="AR39" s="90" t="s">
        <v>74</v>
      </c>
      <c r="AS39" s="658">
        <v>29285.346514262175</v>
      </c>
      <c r="AT39" s="87"/>
      <c r="AU39" s="40">
        <v>31</v>
      </c>
      <c r="AV39" s="68" t="s">
        <v>66</v>
      </c>
      <c r="AW39" s="40">
        <v>11761.169102296451</v>
      </c>
      <c r="AX39" s="655">
        <v>34</v>
      </c>
      <c r="AY39" s="90" t="s">
        <v>66</v>
      </c>
      <c r="AZ39" s="658">
        <v>13602.624515359379</v>
      </c>
      <c r="BA39" s="87"/>
      <c r="BB39" s="40">
        <v>27</v>
      </c>
      <c r="BC39" s="68" t="s">
        <v>82</v>
      </c>
      <c r="BD39" s="40">
        <v>121621.96331184928</v>
      </c>
      <c r="BE39" s="655">
        <v>34</v>
      </c>
      <c r="BF39" s="90" t="s">
        <v>82</v>
      </c>
      <c r="BG39" s="658">
        <v>163610.80813088745</v>
      </c>
      <c r="BH39" s="87"/>
      <c r="BI39" s="89">
        <v>34</v>
      </c>
      <c r="BJ39" s="92" t="s">
        <v>64</v>
      </c>
      <c r="BK39" s="62">
        <v>1.5923566878980893</v>
      </c>
      <c r="BL39" s="77"/>
      <c r="BM39" s="89">
        <v>34</v>
      </c>
      <c r="BN39" s="90" t="s">
        <v>93</v>
      </c>
      <c r="BO39" s="62">
        <v>5.263157894736842</v>
      </c>
      <c r="BP39" s="77"/>
      <c r="BQ39" s="89">
        <v>34</v>
      </c>
      <c r="BR39" s="90" t="s">
        <v>83</v>
      </c>
      <c r="BS39" s="62">
        <v>0.7874015748031495</v>
      </c>
      <c r="BT39" s="71"/>
      <c r="BU39" s="156">
        <v>34</v>
      </c>
      <c r="BV39" s="90" t="s">
        <v>63</v>
      </c>
      <c r="BW39" s="62">
        <v>48.97959183673469</v>
      </c>
      <c r="BX39" s="99"/>
      <c r="BY39" s="101">
        <v>34</v>
      </c>
      <c r="BZ39" s="90" t="s">
        <v>79</v>
      </c>
      <c r="CA39" s="102">
        <v>28.44851824776472</v>
      </c>
      <c r="CB39" s="105"/>
      <c r="CC39" s="89">
        <v>34</v>
      </c>
      <c r="CD39" s="90" t="s">
        <v>88</v>
      </c>
      <c r="CE39" s="62">
        <v>1.5849659463549988</v>
      </c>
      <c r="CF39" s="77"/>
      <c r="CG39" s="89">
        <v>34</v>
      </c>
      <c r="CH39" s="90" t="s">
        <v>79</v>
      </c>
      <c r="CI39" s="62">
        <v>12.334352701325178</v>
      </c>
      <c r="CJ39" s="77"/>
      <c r="CK39" s="712" t="s">
        <v>33</v>
      </c>
      <c r="CL39" s="39" t="s">
        <v>80</v>
      </c>
      <c r="CM39" s="692">
        <v>0.3077872850824679</v>
      </c>
      <c r="CN39" s="693">
        <v>2</v>
      </c>
      <c r="CO39" s="110">
        <v>0.473274705621364</v>
      </c>
      <c r="CP39" s="112">
        <v>4</v>
      </c>
      <c r="CQ39" s="692">
        <v>0.4130974617890381</v>
      </c>
      <c r="CR39" s="693">
        <v>1</v>
      </c>
    </row>
    <row r="40" spans="7:96" s="34" customFormat="1" ht="12.75">
      <c r="G40" s="71"/>
      <c r="H40" s="90" t="s">
        <v>99</v>
      </c>
      <c r="I40" s="120" t="s">
        <v>46</v>
      </c>
      <c r="J40" s="711">
        <v>24</v>
      </c>
      <c r="K40" s="43">
        <v>32</v>
      </c>
      <c r="L40" s="711">
        <v>39</v>
      </c>
      <c r="M40" s="127">
        <v>35</v>
      </c>
      <c r="N40" s="713">
        <f t="shared" si="3"/>
        <v>-4</v>
      </c>
      <c r="O40" s="71"/>
      <c r="P40" s="33">
        <v>35</v>
      </c>
      <c r="Q40" s="39" t="s">
        <v>102</v>
      </c>
      <c r="R40" s="114">
        <v>7857</v>
      </c>
      <c r="S40" s="77"/>
      <c r="T40" s="33">
        <v>35</v>
      </c>
      <c r="U40" s="39" t="s">
        <v>64</v>
      </c>
      <c r="V40" s="60">
        <v>8887</v>
      </c>
      <c r="W40" s="61">
        <v>22974</v>
      </c>
      <c r="X40" s="62">
        <f t="shared" si="4"/>
        <v>2.585124338922021</v>
      </c>
      <c r="Y40" s="83"/>
      <c r="Z40" s="70">
        <v>32</v>
      </c>
      <c r="AA40" s="68" t="s">
        <v>87</v>
      </c>
      <c r="AB40" s="40">
        <v>139687.04460636218</v>
      </c>
      <c r="AC40" s="649"/>
      <c r="AD40" s="651" t="s">
        <v>87</v>
      </c>
      <c r="AE40" s="649"/>
      <c r="AF40" s="80"/>
      <c r="AG40" s="70">
        <v>40</v>
      </c>
      <c r="AH40" s="68" t="s">
        <v>56</v>
      </c>
      <c r="AI40" s="40">
        <v>132966.03355053376</v>
      </c>
      <c r="AJ40" s="664">
        <v>35</v>
      </c>
      <c r="AK40" s="90" t="s">
        <v>56</v>
      </c>
      <c r="AL40" s="665">
        <v>107415.77706918065</v>
      </c>
      <c r="AM40" s="77"/>
      <c r="AN40" s="70">
        <v>33</v>
      </c>
      <c r="AO40" s="68" t="s">
        <v>53</v>
      </c>
      <c r="AP40" s="40">
        <v>26930.31032637774</v>
      </c>
      <c r="AQ40" s="655">
        <v>35</v>
      </c>
      <c r="AR40" s="90" t="s">
        <v>53</v>
      </c>
      <c r="AS40" s="658">
        <v>30619.04761904762</v>
      </c>
      <c r="AT40" s="87"/>
      <c r="AU40" s="40">
        <v>39</v>
      </c>
      <c r="AV40" s="68" t="s">
        <v>60</v>
      </c>
      <c r="AW40" s="40">
        <v>16570.252572497662</v>
      </c>
      <c r="AX40" s="655">
        <v>35</v>
      </c>
      <c r="AY40" s="90" t="s">
        <v>60</v>
      </c>
      <c r="AZ40" s="658">
        <v>13863.049579045837</v>
      </c>
      <c r="BA40" s="87"/>
      <c r="BB40" s="40">
        <v>37</v>
      </c>
      <c r="BC40" s="68" t="s">
        <v>85</v>
      </c>
      <c r="BD40" s="40">
        <v>164064.13502109706</v>
      </c>
      <c r="BE40" s="655">
        <v>35</v>
      </c>
      <c r="BF40" s="90" t="s">
        <v>85</v>
      </c>
      <c r="BG40" s="658">
        <v>179450.1265822785</v>
      </c>
      <c r="BH40" s="87"/>
      <c r="BI40" s="89">
        <v>35</v>
      </c>
      <c r="BJ40" s="92" t="s">
        <v>101</v>
      </c>
      <c r="BK40" s="62">
        <v>1.5957446808510638</v>
      </c>
      <c r="BL40" s="77"/>
      <c r="BM40" s="89">
        <v>35</v>
      </c>
      <c r="BN40" s="90" t="s">
        <v>100</v>
      </c>
      <c r="BO40" s="62">
        <v>5.343511450381679</v>
      </c>
      <c r="BP40" s="77"/>
      <c r="BQ40" s="89">
        <v>35</v>
      </c>
      <c r="BR40" s="90" t="s">
        <v>80</v>
      </c>
      <c r="BS40" s="62">
        <v>0.8185538881309686</v>
      </c>
      <c r="BT40" s="71"/>
      <c r="BU40" s="156">
        <v>35</v>
      </c>
      <c r="BV40" s="90" t="s">
        <v>94</v>
      </c>
      <c r="BW40" s="62">
        <v>49.40047961630695</v>
      </c>
      <c r="BX40" s="99"/>
      <c r="BY40" s="101">
        <v>35</v>
      </c>
      <c r="BZ40" s="90" t="s">
        <v>57</v>
      </c>
      <c r="CA40" s="102">
        <v>28.84965266291763</v>
      </c>
      <c r="CB40" s="105"/>
      <c r="CC40" s="89">
        <v>35</v>
      </c>
      <c r="CD40" s="90" t="s">
        <v>65</v>
      </c>
      <c r="CE40" s="62">
        <v>1.5967557977442657</v>
      </c>
      <c r="CF40" s="77"/>
      <c r="CG40" s="89">
        <v>35</v>
      </c>
      <c r="CH40" s="90" t="s">
        <v>66</v>
      </c>
      <c r="CI40" s="62">
        <v>13.60136869118905</v>
      </c>
      <c r="CJ40" s="77"/>
      <c r="CK40" s="712" t="s">
        <v>34</v>
      </c>
      <c r="CL40" s="39" t="s">
        <v>87</v>
      </c>
      <c r="CM40" s="692">
        <v>0.8697354353277622</v>
      </c>
      <c r="CN40" s="693">
        <v>22</v>
      </c>
      <c r="CO40" s="110">
        <v>0.7596767510804102</v>
      </c>
      <c r="CP40" s="112">
        <v>21</v>
      </c>
      <c r="CQ40" s="692">
        <v>0.79969809080672</v>
      </c>
      <c r="CR40" s="693">
        <v>13</v>
      </c>
    </row>
    <row r="41" spans="7:96" s="34" customFormat="1" ht="12.75">
      <c r="G41" s="71"/>
      <c r="H41" s="90" t="s">
        <v>66</v>
      </c>
      <c r="I41" s="120" t="s">
        <v>12</v>
      </c>
      <c r="J41" s="711">
        <v>36</v>
      </c>
      <c r="K41" s="43">
        <v>33</v>
      </c>
      <c r="L41" s="711">
        <v>34</v>
      </c>
      <c r="M41" s="127">
        <v>36</v>
      </c>
      <c r="N41" s="713">
        <f t="shared" si="3"/>
        <v>2</v>
      </c>
      <c r="O41" s="71"/>
      <c r="P41" s="33">
        <v>36</v>
      </c>
      <c r="Q41" s="39" t="s">
        <v>53</v>
      </c>
      <c r="R41" s="114">
        <v>7476</v>
      </c>
      <c r="S41" s="77"/>
      <c r="T41" s="33">
        <v>36</v>
      </c>
      <c r="U41" s="39" t="s">
        <v>63</v>
      </c>
      <c r="V41" s="60">
        <v>939</v>
      </c>
      <c r="W41" s="61">
        <v>2442</v>
      </c>
      <c r="X41" s="62">
        <f t="shared" si="4"/>
        <v>2.6006389776357826</v>
      </c>
      <c r="Y41" s="83"/>
      <c r="Z41" s="70">
        <v>33</v>
      </c>
      <c r="AA41" s="68" t="s">
        <v>88</v>
      </c>
      <c r="AB41" s="40">
        <v>149466.6567871962</v>
      </c>
      <c r="AC41" s="649"/>
      <c r="AD41" s="651" t="s">
        <v>88</v>
      </c>
      <c r="AE41" s="649"/>
      <c r="AF41" s="80"/>
      <c r="AG41" s="70">
        <v>38</v>
      </c>
      <c r="AH41" s="68" t="s">
        <v>85</v>
      </c>
      <c r="AI41" s="40">
        <v>97784.30379746835</v>
      </c>
      <c r="AJ41" s="664">
        <v>36</v>
      </c>
      <c r="AK41" s="90" t="s">
        <v>85</v>
      </c>
      <c r="AL41" s="665">
        <v>109660.08438818566</v>
      </c>
      <c r="AM41" s="77"/>
      <c r="AN41" s="70">
        <v>37</v>
      </c>
      <c r="AO41" s="68" t="s">
        <v>66</v>
      </c>
      <c r="AP41" s="40">
        <v>29996.24217118998</v>
      </c>
      <c r="AQ41" s="655">
        <v>36</v>
      </c>
      <c r="AR41" s="90" t="s">
        <v>66</v>
      </c>
      <c r="AS41" s="658">
        <v>35231.73277661795</v>
      </c>
      <c r="AT41" s="87"/>
      <c r="AU41" s="40">
        <v>36</v>
      </c>
      <c r="AV41" s="68" t="s">
        <v>62</v>
      </c>
      <c r="AW41" s="40">
        <v>13623.669623059866</v>
      </c>
      <c r="AX41" s="655">
        <v>36</v>
      </c>
      <c r="AY41" s="90" t="s">
        <v>62</v>
      </c>
      <c r="AZ41" s="658">
        <v>14035.58758314856</v>
      </c>
      <c r="BA41" s="87"/>
      <c r="BB41" s="40">
        <v>38</v>
      </c>
      <c r="BC41" s="68" t="s">
        <v>96</v>
      </c>
      <c r="BD41" s="40">
        <v>166275.59595266677</v>
      </c>
      <c r="BE41" s="655">
        <v>36</v>
      </c>
      <c r="BF41" s="90" t="s">
        <v>96</v>
      </c>
      <c r="BG41" s="658">
        <v>192023.83810667123</v>
      </c>
      <c r="BH41" s="87"/>
      <c r="BI41" s="89">
        <v>36</v>
      </c>
      <c r="BJ41" s="92" t="s">
        <v>75</v>
      </c>
      <c r="BK41" s="62">
        <v>2.118003025718608</v>
      </c>
      <c r="BL41" s="77"/>
      <c r="BM41" s="89">
        <v>36</v>
      </c>
      <c r="BN41" s="90" t="s">
        <v>55</v>
      </c>
      <c r="BO41" s="62">
        <v>7.142857142857142</v>
      </c>
      <c r="BP41" s="77"/>
      <c r="BQ41" s="89">
        <v>36</v>
      </c>
      <c r="BR41" s="90" t="s">
        <v>101</v>
      </c>
      <c r="BS41" s="62">
        <v>0.8563273073263558</v>
      </c>
      <c r="BT41" s="71"/>
      <c r="BU41" s="156">
        <v>36</v>
      </c>
      <c r="BV41" s="90" t="s">
        <v>92</v>
      </c>
      <c r="BW41" s="62">
        <v>50</v>
      </c>
      <c r="BX41" s="99"/>
      <c r="BY41" s="101">
        <v>36</v>
      </c>
      <c r="BZ41" s="90" t="s">
        <v>70</v>
      </c>
      <c r="CA41" s="102">
        <v>29.68070754009894</v>
      </c>
      <c r="CB41" s="105"/>
      <c r="CC41" s="89">
        <v>36</v>
      </c>
      <c r="CD41" s="90" t="s">
        <v>102</v>
      </c>
      <c r="CE41" s="62">
        <v>1.6015374759769379</v>
      </c>
      <c r="CF41" s="77"/>
      <c r="CG41" s="89">
        <v>36</v>
      </c>
      <c r="CH41" s="90" t="s">
        <v>87</v>
      </c>
      <c r="CI41" s="62">
        <v>13.864906043676994</v>
      </c>
      <c r="CJ41" s="77"/>
      <c r="CK41" s="712" t="s">
        <v>35</v>
      </c>
      <c r="CL41" s="39" t="s">
        <v>88</v>
      </c>
      <c r="CM41" s="692">
        <v>0.6475469992885058</v>
      </c>
      <c r="CN41" s="693">
        <v>15</v>
      </c>
      <c r="CO41" s="110">
        <v>1.3921925289941466</v>
      </c>
      <c r="CP41" s="112">
        <v>41</v>
      </c>
      <c r="CQ41" s="692">
        <v>1.1214123363739137</v>
      </c>
      <c r="CR41" s="693">
        <v>34</v>
      </c>
    </row>
    <row r="42" spans="7:96" s="34" customFormat="1" ht="12.75">
      <c r="G42" s="71"/>
      <c r="H42" s="90" t="s">
        <v>59</v>
      </c>
      <c r="I42" s="120" t="s">
        <v>6</v>
      </c>
      <c r="J42" s="711">
        <v>41</v>
      </c>
      <c r="K42" s="43">
        <v>39</v>
      </c>
      <c r="L42" s="711">
        <v>35</v>
      </c>
      <c r="M42" s="127">
        <v>37</v>
      </c>
      <c r="N42" s="713">
        <f t="shared" si="3"/>
        <v>2</v>
      </c>
      <c r="O42" s="71"/>
      <c r="P42" s="33">
        <v>37</v>
      </c>
      <c r="Q42" s="39" t="s">
        <v>80</v>
      </c>
      <c r="R42" s="114">
        <v>7407</v>
      </c>
      <c r="S42" s="77"/>
      <c r="T42" s="33">
        <v>37</v>
      </c>
      <c r="U42" s="39" t="s">
        <v>96</v>
      </c>
      <c r="V42" s="60">
        <v>5831</v>
      </c>
      <c r="W42" s="61">
        <v>15188</v>
      </c>
      <c r="X42" s="62">
        <f t="shared" si="4"/>
        <v>2.6046990224661295</v>
      </c>
      <c r="Y42" s="83"/>
      <c r="Z42" s="70">
        <v>37</v>
      </c>
      <c r="AA42" s="68" t="s">
        <v>89</v>
      </c>
      <c r="AB42" s="40">
        <v>183675.48695332598</v>
      </c>
      <c r="AC42" s="649"/>
      <c r="AD42" s="651" t="s">
        <v>89</v>
      </c>
      <c r="AE42" s="649"/>
      <c r="AF42" s="80"/>
      <c r="AG42" s="70">
        <v>35</v>
      </c>
      <c r="AH42" s="68" t="s">
        <v>62</v>
      </c>
      <c r="AI42" s="40">
        <v>90141.40798226165</v>
      </c>
      <c r="AJ42" s="664">
        <v>37</v>
      </c>
      <c r="AK42" s="90" t="s">
        <v>62</v>
      </c>
      <c r="AL42" s="665">
        <v>112239.30155210644</v>
      </c>
      <c r="AM42" s="77"/>
      <c r="AN42" s="70">
        <v>40</v>
      </c>
      <c r="AO42" s="68" t="s">
        <v>63</v>
      </c>
      <c r="AP42" s="40">
        <v>31584.584584584583</v>
      </c>
      <c r="AQ42" s="655">
        <v>37</v>
      </c>
      <c r="AR42" s="90" t="s">
        <v>63</v>
      </c>
      <c r="AS42" s="658">
        <v>36854.85485485486</v>
      </c>
      <c r="AT42" s="87"/>
      <c r="AU42" s="40">
        <v>33</v>
      </c>
      <c r="AV42" s="68" t="s">
        <v>72</v>
      </c>
      <c r="AW42" s="40">
        <v>12692.179700499168</v>
      </c>
      <c r="AX42" s="655">
        <v>37</v>
      </c>
      <c r="AY42" s="90" t="s">
        <v>72</v>
      </c>
      <c r="AZ42" s="658">
        <v>15631.170271769273</v>
      </c>
      <c r="BA42" s="87"/>
      <c r="BB42" s="40">
        <v>30</v>
      </c>
      <c r="BC42" s="68" t="s">
        <v>89</v>
      </c>
      <c r="BD42" s="40">
        <v>127200.53901751807</v>
      </c>
      <c r="BE42" s="655">
        <v>37</v>
      </c>
      <c r="BF42" s="90" t="s">
        <v>89</v>
      </c>
      <c r="BG42" s="658">
        <v>196357.9566335906</v>
      </c>
      <c r="BH42" s="87"/>
      <c r="BI42" s="89">
        <v>37</v>
      </c>
      <c r="BJ42" s="92" t="s">
        <v>74</v>
      </c>
      <c r="BK42" s="62">
        <v>2.302631578947368</v>
      </c>
      <c r="BL42" s="77"/>
      <c r="BM42" s="89">
        <v>37</v>
      </c>
      <c r="BN42" s="90" t="s">
        <v>70</v>
      </c>
      <c r="BO42" s="62">
        <v>7.255520504731862</v>
      </c>
      <c r="BP42" s="77"/>
      <c r="BQ42" s="89">
        <v>37</v>
      </c>
      <c r="BR42" s="90" t="s">
        <v>58</v>
      </c>
      <c r="BS42" s="62">
        <v>0.906344410876133</v>
      </c>
      <c r="BT42" s="71"/>
      <c r="BU42" s="89">
        <v>37</v>
      </c>
      <c r="BV42" s="90" t="s">
        <v>86</v>
      </c>
      <c r="BW42" s="62">
        <v>50.293772032902474</v>
      </c>
      <c r="BX42" s="99"/>
      <c r="BY42" s="101">
        <v>37</v>
      </c>
      <c r="BZ42" s="90" t="s">
        <v>76</v>
      </c>
      <c r="CA42" s="102">
        <v>31.328154210460717</v>
      </c>
      <c r="CB42" s="105"/>
      <c r="CC42" s="89">
        <v>37</v>
      </c>
      <c r="CD42" s="90" t="s">
        <v>79</v>
      </c>
      <c r="CE42" s="62">
        <v>1.6168265796637</v>
      </c>
      <c r="CF42" s="77"/>
      <c r="CG42" s="89">
        <v>37</v>
      </c>
      <c r="CH42" s="90" t="s">
        <v>58</v>
      </c>
      <c r="CI42" s="62">
        <v>14.14402759810263</v>
      </c>
      <c r="CJ42" s="77"/>
      <c r="CK42" s="712" t="s">
        <v>36</v>
      </c>
      <c r="CL42" s="39" t="s">
        <v>89</v>
      </c>
      <c r="CM42" s="692">
        <v>1.4988807330572977</v>
      </c>
      <c r="CN42" s="693">
        <v>38</v>
      </c>
      <c r="CO42" s="110">
        <v>0.558184318349513</v>
      </c>
      <c r="CP42" s="112">
        <v>12</v>
      </c>
      <c r="CQ42" s="692">
        <v>0.9002557418796165</v>
      </c>
      <c r="CR42" s="693">
        <v>22</v>
      </c>
    </row>
    <row r="43" spans="7:96" s="34" customFormat="1" ht="12.75">
      <c r="G43" s="71"/>
      <c r="H43" s="90" t="s">
        <v>90</v>
      </c>
      <c r="I43" s="120" t="s">
        <v>37</v>
      </c>
      <c r="J43" s="711">
        <v>33</v>
      </c>
      <c r="K43" s="43">
        <v>36</v>
      </c>
      <c r="L43" s="711">
        <v>36</v>
      </c>
      <c r="M43" s="127">
        <v>38</v>
      </c>
      <c r="N43" s="713">
        <f t="shared" si="3"/>
        <v>2</v>
      </c>
      <c r="O43" s="71"/>
      <c r="P43" s="33">
        <v>38</v>
      </c>
      <c r="Q43" s="39" t="s">
        <v>56</v>
      </c>
      <c r="R43" s="114">
        <v>7213</v>
      </c>
      <c r="S43" s="77"/>
      <c r="T43" s="33">
        <v>38</v>
      </c>
      <c r="U43" s="39" t="s">
        <v>99</v>
      </c>
      <c r="V43" s="60">
        <v>7044</v>
      </c>
      <c r="W43" s="61">
        <v>18392</v>
      </c>
      <c r="X43" s="62">
        <f t="shared" si="4"/>
        <v>2.611016467915957</v>
      </c>
      <c r="Y43" s="83"/>
      <c r="Z43" s="70">
        <v>27</v>
      </c>
      <c r="AA43" s="68" t="s">
        <v>90</v>
      </c>
      <c r="AB43" s="40">
        <v>127254.67091538479</v>
      </c>
      <c r="AC43" s="649"/>
      <c r="AD43" s="651" t="s">
        <v>90</v>
      </c>
      <c r="AE43" s="649"/>
      <c r="AF43" s="80"/>
      <c r="AG43" s="70">
        <v>28</v>
      </c>
      <c r="AH43" s="68" t="s">
        <v>95</v>
      </c>
      <c r="AI43" s="40">
        <v>72664.64921256894</v>
      </c>
      <c r="AJ43" s="664">
        <v>38</v>
      </c>
      <c r="AK43" s="90" t="s">
        <v>95</v>
      </c>
      <c r="AL43" s="665">
        <v>120372.23899967554</v>
      </c>
      <c r="AM43" s="77"/>
      <c r="AN43" s="70">
        <v>39</v>
      </c>
      <c r="AO43" s="68" t="s">
        <v>90</v>
      </c>
      <c r="AP43" s="40">
        <v>30449.966759129777</v>
      </c>
      <c r="AQ43" s="655">
        <v>38</v>
      </c>
      <c r="AR43" s="90" t="s">
        <v>90</v>
      </c>
      <c r="AS43" s="658">
        <v>36898.6497329268</v>
      </c>
      <c r="AT43" s="87"/>
      <c r="AU43" s="40">
        <v>40</v>
      </c>
      <c r="AV43" s="68" t="s">
        <v>54</v>
      </c>
      <c r="AW43" s="40">
        <v>16740.117064385413</v>
      </c>
      <c r="AX43" s="655">
        <v>38</v>
      </c>
      <c r="AY43" s="90" t="s">
        <v>54</v>
      </c>
      <c r="AZ43" s="658">
        <v>17730.841963079693</v>
      </c>
      <c r="BA43" s="87"/>
      <c r="BB43" s="40">
        <v>41</v>
      </c>
      <c r="BC43" s="68" t="s">
        <v>56</v>
      </c>
      <c r="BD43" s="40">
        <v>258227.5058921392</v>
      </c>
      <c r="BE43" s="655">
        <v>38</v>
      </c>
      <c r="BF43" s="90" t="s">
        <v>56</v>
      </c>
      <c r="BG43" s="658">
        <v>201910.02356855676</v>
      </c>
      <c r="BH43" s="87"/>
      <c r="BI43" s="89">
        <v>38</v>
      </c>
      <c r="BJ43" s="92" t="s">
        <v>99</v>
      </c>
      <c r="BK43" s="62">
        <v>2.355460385438972</v>
      </c>
      <c r="BL43" s="77"/>
      <c r="BM43" s="89">
        <v>38</v>
      </c>
      <c r="BN43" s="90" t="s">
        <v>74</v>
      </c>
      <c r="BO43" s="62">
        <v>7.413249211356467</v>
      </c>
      <c r="BP43" s="77"/>
      <c r="BQ43" s="89">
        <v>38</v>
      </c>
      <c r="BR43" s="90" t="s">
        <v>66</v>
      </c>
      <c r="BS43" s="62">
        <v>1.0269576379974326</v>
      </c>
      <c r="BT43" s="71"/>
      <c r="BU43" s="89">
        <v>38</v>
      </c>
      <c r="BV43" s="90" t="s">
        <v>54</v>
      </c>
      <c r="BW43" s="62">
        <v>53.86740331491713</v>
      </c>
      <c r="BX43" s="99"/>
      <c r="BY43" s="101">
        <v>38</v>
      </c>
      <c r="BZ43" s="90" t="s">
        <v>82</v>
      </c>
      <c r="CA43" s="102">
        <v>31.34517766497462</v>
      </c>
      <c r="CB43" s="105"/>
      <c r="CC43" s="89">
        <v>38</v>
      </c>
      <c r="CD43" s="90" t="s">
        <v>93</v>
      </c>
      <c r="CE43" s="62">
        <v>1.6213214880621876</v>
      </c>
      <c r="CF43" s="77"/>
      <c r="CG43" s="89">
        <v>38</v>
      </c>
      <c r="CH43" s="90" t="s">
        <v>74</v>
      </c>
      <c r="CI43" s="62">
        <v>16.44100580270793</v>
      </c>
      <c r="CJ43" s="77"/>
      <c r="CK43" s="712" t="s">
        <v>37</v>
      </c>
      <c r="CL43" s="39" t="s">
        <v>90</v>
      </c>
      <c r="CM43" s="692">
        <v>1.1757990443366184</v>
      </c>
      <c r="CN43" s="693">
        <v>33</v>
      </c>
      <c r="CO43" s="110">
        <v>1.2719144253957906</v>
      </c>
      <c r="CP43" s="112">
        <v>38</v>
      </c>
      <c r="CQ43" s="692">
        <v>1.2369633777379099</v>
      </c>
      <c r="CR43" s="693">
        <v>38</v>
      </c>
    </row>
    <row r="44" spans="7:96" s="34" customFormat="1" ht="12.75">
      <c r="G44" s="71"/>
      <c r="H44" s="90" t="s">
        <v>82</v>
      </c>
      <c r="I44" s="120" t="s">
        <v>28</v>
      </c>
      <c r="J44" s="711">
        <v>16</v>
      </c>
      <c r="K44" s="43">
        <v>34</v>
      </c>
      <c r="L44" s="711">
        <v>46</v>
      </c>
      <c r="M44" s="127">
        <v>39</v>
      </c>
      <c r="N44" s="713">
        <f t="shared" si="3"/>
        <v>-7</v>
      </c>
      <c r="O44" s="71"/>
      <c r="P44" s="33">
        <v>39</v>
      </c>
      <c r="Q44" s="39" t="s">
        <v>85</v>
      </c>
      <c r="R44" s="114">
        <v>5925</v>
      </c>
      <c r="S44" s="77"/>
      <c r="T44" s="33">
        <v>39</v>
      </c>
      <c r="U44" s="39" t="s">
        <v>66</v>
      </c>
      <c r="V44" s="60">
        <v>16058</v>
      </c>
      <c r="W44" s="61">
        <v>41977</v>
      </c>
      <c r="X44" s="62">
        <f t="shared" si="4"/>
        <v>2.614086436667082</v>
      </c>
      <c r="Y44" s="83"/>
      <c r="Z44" s="70">
        <v>47</v>
      </c>
      <c r="AA44" s="68" t="s">
        <v>91</v>
      </c>
      <c r="AB44" s="40">
        <v>549562.2743682311</v>
      </c>
      <c r="AC44" s="649"/>
      <c r="AD44" s="651" t="s">
        <v>91</v>
      </c>
      <c r="AE44" s="649"/>
      <c r="AF44" s="80"/>
      <c r="AG44" s="70">
        <v>39</v>
      </c>
      <c r="AH44" s="68" t="s">
        <v>59</v>
      </c>
      <c r="AI44" s="40">
        <v>131032.57086026852</v>
      </c>
      <c r="AJ44" s="664">
        <v>39</v>
      </c>
      <c r="AK44" s="90" t="s">
        <v>59</v>
      </c>
      <c r="AL44" s="665">
        <v>124040.5271009448</v>
      </c>
      <c r="AM44" s="77"/>
      <c r="AN44" s="70">
        <v>44</v>
      </c>
      <c r="AO44" s="68" t="s">
        <v>57</v>
      </c>
      <c r="AP44" s="40">
        <v>43691.26308900524</v>
      </c>
      <c r="AQ44" s="655">
        <v>39</v>
      </c>
      <c r="AR44" s="90" t="s">
        <v>57</v>
      </c>
      <c r="AS44" s="658">
        <v>37207.78795811519</v>
      </c>
      <c r="AT44" s="87"/>
      <c r="AU44" s="40">
        <v>41</v>
      </c>
      <c r="AV44" s="68" t="s">
        <v>61</v>
      </c>
      <c r="AW44" s="40">
        <v>17336.096833029347</v>
      </c>
      <c r="AX44" s="655">
        <v>39</v>
      </c>
      <c r="AY44" s="90" t="s">
        <v>61</v>
      </c>
      <c r="AZ44" s="658">
        <v>18628.171115901176</v>
      </c>
      <c r="BA44" s="87"/>
      <c r="BB44" s="40">
        <v>39</v>
      </c>
      <c r="BC44" s="68" t="s">
        <v>74</v>
      </c>
      <c r="BD44" s="40">
        <v>223094.22304603027</v>
      </c>
      <c r="BE44" s="655">
        <v>39</v>
      </c>
      <c r="BF44" s="90" t="s">
        <v>74</v>
      </c>
      <c r="BG44" s="658">
        <v>219355.88507877666</v>
      </c>
      <c r="BH44" s="87"/>
      <c r="BI44" s="89">
        <v>39</v>
      </c>
      <c r="BJ44" s="92" t="s">
        <v>58</v>
      </c>
      <c r="BK44" s="62">
        <v>2.4817518248175183</v>
      </c>
      <c r="BL44" s="77"/>
      <c r="BM44" s="89">
        <v>39</v>
      </c>
      <c r="BN44" s="90" t="s">
        <v>81</v>
      </c>
      <c r="BO44" s="62">
        <v>7.936507936507936</v>
      </c>
      <c r="BP44" s="77"/>
      <c r="BQ44" s="89">
        <v>39</v>
      </c>
      <c r="BR44" s="90" t="s">
        <v>57</v>
      </c>
      <c r="BS44" s="62">
        <v>1.0844748858447488</v>
      </c>
      <c r="BT44" s="71"/>
      <c r="BU44" s="89">
        <v>39</v>
      </c>
      <c r="BV44" s="90" t="s">
        <v>95</v>
      </c>
      <c r="BW44" s="62">
        <v>54.46768060836502</v>
      </c>
      <c r="BX44" s="99"/>
      <c r="BY44" s="101">
        <v>39</v>
      </c>
      <c r="BZ44" s="90" t="s">
        <v>69</v>
      </c>
      <c r="CA44" s="102">
        <v>31.45853193517636</v>
      </c>
      <c r="CB44" s="105"/>
      <c r="CC44" s="89">
        <v>39</v>
      </c>
      <c r="CD44" s="90" t="s">
        <v>53</v>
      </c>
      <c r="CE44" s="62">
        <v>1.6301183776440908</v>
      </c>
      <c r="CF44" s="77"/>
      <c r="CG44" s="89">
        <v>39</v>
      </c>
      <c r="CH44" s="90" t="s">
        <v>69</v>
      </c>
      <c r="CI44" s="62">
        <v>18.78736122971819</v>
      </c>
      <c r="CJ44" s="77"/>
      <c r="CK44" s="712" t="s">
        <v>38</v>
      </c>
      <c r="CL44" s="39" t="s">
        <v>91</v>
      </c>
      <c r="CM44" s="692">
        <v>3.271160069024174</v>
      </c>
      <c r="CN44" s="693">
        <v>48</v>
      </c>
      <c r="CO44" s="110">
        <v>2.8509696829395295</v>
      </c>
      <c r="CP44" s="112">
        <v>49</v>
      </c>
      <c r="CQ44" s="692">
        <v>3.0037661869703096</v>
      </c>
      <c r="CR44" s="693">
        <v>49</v>
      </c>
    </row>
    <row r="45" spans="7:96" s="34" customFormat="1" ht="12.75">
      <c r="G45" s="71"/>
      <c r="H45" s="90" t="s">
        <v>61</v>
      </c>
      <c r="I45" s="120" t="s">
        <v>8</v>
      </c>
      <c r="J45" s="711">
        <v>40</v>
      </c>
      <c r="K45" s="43">
        <v>41</v>
      </c>
      <c r="L45" s="711">
        <v>41</v>
      </c>
      <c r="M45" s="127">
        <v>40</v>
      </c>
      <c r="N45" s="713">
        <f t="shared" si="3"/>
        <v>-1</v>
      </c>
      <c r="O45" s="71"/>
      <c r="P45" s="33">
        <v>40</v>
      </c>
      <c r="Q45" s="39" t="s">
        <v>96</v>
      </c>
      <c r="R45" s="114">
        <v>5831</v>
      </c>
      <c r="S45" s="77"/>
      <c r="T45" s="33">
        <v>40</v>
      </c>
      <c r="U45" s="39" t="s">
        <v>94</v>
      </c>
      <c r="V45" s="60">
        <v>13886</v>
      </c>
      <c r="W45" s="61">
        <v>36420</v>
      </c>
      <c r="X45" s="62">
        <f t="shared" si="4"/>
        <v>2.6227855393921935</v>
      </c>
      <c r="Y45" s="83"/>
      <c r="Z45" s="70">
        <v>2</v>
      </c>
      <c r="AA45" s="68" t="s">
        <v>92</v>
      </c>
      <c r="AB45" s="40">
        <v>31679.542615547227</v>
      </c>
      <c r="AC45" s="649"/>
      <c r="AD45" s="651" t="s">
        <v>92</v>
      </c>
      <c r="AE45" s="649"/>
      <c r="AF45" s="80"/>
      <c r="AG45" s="70">
        <v>37</v>
      </c>
      <c r="AH45" s="68" t="s">
        <v>96</v>
      </c>
      <c r="AI45" s="40">
        <v>96650.31726976504</v>
      </c>
      <c r="AJ45" s="664">
        <v>40</v>
      </c>
      <c r="AK45" s="90" t="s">
        <v>96</v>
      </c>
      <c r="AL45" s="665">
        <v>127791.63093808953</v>
      </c>
      <c r="AM45" s="77"/>
      <c r="AN45" s="70">
        <v>43</v>
      </c>
      <c r="AO45" s="68" t="s">
        <v>59</v>
      </c>
      <c r="AP45" s="40">
        <v>40846.0964694182</v>
      </c>
      <c r="AQ45" s="655">
        <v>40</v>
      </c>
      <c r="AR45" s="90" t="s">
        <v>59</v>
      </c>
      <c r="AS45" s="658">
        <v>39957.235206364996</v>
      </c>
      <c r="AT45" s="87"/>
      <c r="AU45" s="40">
        <v>24</v>
      </c>
      <c r="AV45" s="68" t="s">
        <v>58</v>
      </c>
      <c r="AW45" s="40">
        <v>7193.806398687449</v>
      </c>
      <c r="AX45" s="655">
        <v>40</v>
      </c>
      <c r="AY45" s="90" t="s">
        <v>58</v>
      </c>
      <c r="AZ45" s="658">
        <v>20008.305988515178</v>
      </c>
      <c r="BA45" s="87"/>
      <c r="BB45" s="40">
        <v>36</v>
      </c>
      <c r="BC45" s="68" t="s">
        <v>67</v>
      </c>
      <c r="BD45" s="40">
        <v>154711.56596353237</v>
      </c>
      <c r="BE45" s="655">
        <v>40</v>
      </c>
      <c r="BF45" s="90" t="s">
        <v>67</v>
      </c>
      <c r="BG45" s="658">
        <v>270001.698248123</v>
      </c>
      <c r="BH45" s="87"/>
      <c r="BI45" s="89">
        <v>40</v>
      </c>
      <c r="BJ45" s="92" t="s">
        <v>54</v>
      </c>
      <c r="BK45" s="62">
        <v>2.7624309392265194</v>
      </c>
      <c r="BL45" s="77"/>
      <c r="BM45" s="89">
        <v>40</v>
      </c>
      <c r="BN45" s="90" t="s">
        <v>72</v>
      </c>
      <c r="BO45" s="62">
        <v>8.304498269896193</v>
      </c>
      <c r="BP45" s="77"/>
      <c r="BQ45" s="89">
        <v>40</v>
      </c>
      <c r="BR45" s="90" t="s">
        <v>93</v>
      </c>
      <c r="BS45" s="62">
        <v>1.3812154696132597</v>
      </c>
      <c r="BT45" s="71"/>
      <c r="BU45" s="89">
        <v>40</v>
      </c>
      <c r="BV45" s="90" t="s">
        <v>85</v>
      </c>
      <c r="BW45" s="62">
        <v>59.48275862068966</v>
      </c>
      <c r="BX45" s="100"/>
      <c r="BY45" s="101">
        <v>40</v>
      </c>
      <c r="BZ45" s="90" t="s">
        <v>88</v>
      </c>
      <c r="CA45" s="102">
        <v>31.48699200816188</v>
      </c>
      <c r="CB45" s="105"/>
      <c r="CC45" s="89">
        <v>40</v>
      </c>
      <c r="CD45" s="90" t="s">
        <v>85</v>
      </c>
      <c r="CE45" s="62">
        <v>1.684277070351305</v>
      </c>
      <c r="CF45" s="77"/>
      <c r="CG45" s="89">
        <v>40</v>
      </c>
      <c r="CH45" s="90" t="s">
        <v>76</v>
      </c>
      <c r="CI45" s="62">
        <v>20.634412047420696</v>
      </c>
      <c r="CJ45" s="77"/>
      <c r="CK45" s="712" t="s">
        <v>39</v>
      </c>
      <c r="CL45" s="39" t="s">
        <v>92</v>
      </c>
      <c r="CM45" s="692">
        <v>0.3448803483785798</v>
      </c>
      <c r="CN45" s="693">
        <v>3</v>
      </c>
      <c r="CO45" s="110">
        <v>0.6460988932687669</v>
      </c>
      <c r="CP45" s="112">
        <v>15</v>
      </c>
      <c r="CQ45" s="692">
        <v>0.5365648769450625</v>
      </c>
      <c r="CR45" s="693">
        <v>4</v>
      </c>
    </row>
    <row r="46" spans="7:96" s="34" customFormat="1" ht="12.75">
      <c r="G46" s="71"/>
      <c r="H46" s="90" t="s">
        <v>72</v>
      </c>
      <c r="I46" s="120" t="s">
        <v>19</v>
      </c>
      <c r="J46" s="711">
        <v>37</v>
      </c>
      <c r="K46" s="43">
        <v>38</v>
      </c>
      <c r="L46" s="711">
        <v>37</v>
      </c>
      <c r="M46" s="127">
        <v>41</v>
      </c>
      <c r="N46" s="713">
        <f t="shared" si="3"/>
        <v>4</v>
      </c>
      <c r="O46" s="71"/>
      <c r="P46" s="33">
        <v>41</v>
      </c>
      <c r="Q46" s="39" t="s">
        <v>72</v>
      </c>
      <c r="R46" s="114">
        <v>5409</v>
      </c>
      <c r="S46" s="77"/>
      <c r="T46" s="33">
        <v>41</v>
      </c>
      <c r="U46" s="39" t="s">
        <v>91</v>
      </c>
      <c r="V46" s="60">
        <v>1105</v>
      </c>
      <c r="W46" s="61">
        <v>2908</v>
      </c>
      <c r="X46" s="62">
        <f t="shared" si="4"/>
        <v>2.6316742081447964</v>
      </c>
      <c r="Y46" s="83"/>
      <c r="Z46" s="70">
        <v>7</v>
      </c>
      <c r="AA46" s="68" t="s">
        <v>93</v>
      </c>
      <c r="AB46" s="40">
        <v>51762.13477851084</v>
      </c>
      <c r="AC46" s="649"/>
      <c r="AD46" s="651" t="s">
        <v>93</v>
      </c>
      <c r="AE46" s="649"/>
      <c r="AF46" s="80"/>
      <c r="AG46" s="70">
        <v>41</v>
      </c>
      <c r="AH46" s="68" t="s">
        <v>74</v>
      </c>
      <c r="AI46" s="40">
        <v>137338.17320564308</v>
      </c>
      <c r="AJ46" s="664">
        <v>41</v>
      </c>
      <c r="AK46" s="90" t="s">
        <v>74</v>
      </c>
      <c r="AL46" s="665">
        <v>141501.80208011533</v>
      </c>
      <c r="AM46" s="77"/>
      <c r="AN46" s="70">
        <v>14</v>
      </c>
      <c r="AO46" s="68" t="s">
        <v>76</v>
      </c>
      <c r="AP46" s="40">
        <v>13767.908564643016</v>
      </c>
      <c r="AQ46" s="655">
        <v>41</v>
      </c>
      <c r="AR46" s="90" t="s">
        <v>76</v>
      </c>
      <c r="AS46" s="658">
        <v>52620.51358171293</v>
      </c>
      <c r="AT46" s="87"/>
      <c r="AU46" s="40">
        <v>42</v>
      </c>
      <c r="AV46" s="68" t="s">
        <v>86</v>
      </c>
      <c r="AW46" s="40">
        <v>20583.271968581248</v>
      </c>
      <c r="AX46" s="655">
        <v>41</v>
      </c>
      <c r="AY46" s="90" t="s">
        <v>86</v>
      </c>
      <c r="AZ46" s="658">
        <v>20085.41973490427</v>
      </c>
      <c r="BA46" s="87"/>
      <c r="BB46" s="40">
        <v>40</v>
      </c>
      <c r="BC46" s="68" t="s">
        <v>66</v>
      </c>
      <c r="BD46" s="40">
        <v>243223.0241574709</v>
      </c>
      <c r="BE46" s="655">
        <v>41</v>
      </c>
      <c r="BF46" s="90" t="s">
        <v>66</v>
      </c>
      <c r="BG46" s="658">
        <v>270191.9475096928</v>
      </c>
      <c r="BH46" s="87"/>
      <c r="BI46" s="89">
        <v>41</v>
      </c>
      <c r="BJ46" s="92" t="s">
        <v>98</v>
      </c>
      <c r="BK46" s="62">
        <v>2.867383512544803</v>
      </c>
      <c r="BL46" s="77"/>
      <c r="BM46" s="89">
        <v>41</v>
      </c>
      <c r="BN46" s="90" t="s">
        <v>77</v>
      </c>
      <c r="BO46" s="62">
        <v>8.695652173913043</v>
      </c>
      <c r="BP46" s="77"/>
      <c r="BQ46" s="89">
        <v>41</v>
      </c>
      <c r="BR46" s="90" t="s">
        <v>86</v>
      </c>
      <c r="BS46" s="62">
        <v>1.4964216005204944</v>
      </c>
      <c r="BT46" s="71"/>
      <c r="BU46" s="89">
        <v>41</v>
      </c>
      <c r="BV46" s="90" t="s">
        <v>91</v>
      </c>
      <c r="BW46" s="62">
        <v>59.523809523809526</v>
      </c>
      <c r="BX46" s="99"/>
      <c r="BY46" s="101">
        <v>41</v>
      </c>
      <c r="BZ46" s="90" t="s">
        <v>59</v>
      </c>
      <c r="CA46" s="102">
        <v>33.532934131736525</v>
      </c>
      <c r="CB46" s="105"/>
      <c r="CC46" s="89">
        <v>41</v>
      </c>
      <c r="CD46" s="90" t="s">
        <v>56</v>
      </c>
      <c r="CE46" s="62">
        <v>1.6930578276130426</v>
      </c>
      <c r="CF46" s="77"/>
      <c r="CG46" s="89">
        <v>41</v>
      </c>
      <c r="CH46" s="90" t="s">
        <v>98</v>
      </c>
      <c r="CI46" s="62">
        <v>22.8125</v>
      </c>
      <c r="CJ46" s="77"/>
      <c r="CK46" s="712" t="s">
        <v>40</v>
      </c>
      <c r="CL46" s="39" t="s">
        <v>93</v>
      </c>
      <c r="CM46" s="692">
        <v>0.39647426067174496</v>
      </c>
      <c r="CN46" s="693">
        <v>6</v>
      </c>
      <c r="CO46" s="110">
        <v>0.7473667003275962</v>
      </c>
      <c r="CP46" s="112">
        <v>20</v>
      </c>
      <c r="CQ46" s="692">
        <v>0.6197694495436502</v>
      </c>
      <c r="CR46" s="693">
        <v>8</v>
      </c>
    </row>
    <row r="47" spans="7:96" s="34" customFormat="1" ht="12.75">
      <c r="G47" s="71"/>
      <c r="H47" s="90" t="s">
        <v>98</v>
      </c>
      <c r="I47" s="120" t="s">
        <v>44</v>
      </c>
      <c r="J47" s="711">
        <v>34</v>
      </c>
      <c r="K47" s="43">
        <v>37</v>
      </c>
      <c r="L47" s="711">
        <v>30</v>
      </c>
      <c r="M47" s="127">
        <v>42</v>
      </c>
      <c r="N47" s="713">
        <f t="shared" si="3"/>
        <v>12</v>
      </c>
      <c r="O47" s="71"/>
      <c r="P47" s="33">
        <v>42</v>
      </c>
      <c r="Q47" s="39" t="s">
        <v>60</v>
      </c>
      <c r="R47" s="114">
        <v>5345</v>
      </c>
      <c r="S47" s="77"/>
      <c r="T47" s="33">
        <v>42</v>
      </c>
      <c r="U47" s="39" t="s">
        <v>59</v>
      </c>
      <c r="V47" s="60">
        <v>3717</v>
      </c>
      <c r="W47" s="61">
        <v>9789</v>
      </c>
      <c r="X47" s="62">
        <f t="shared" si="4"/>
        <v>2.633575464083939</v>
      </c>
      <c r="Y47" s="83"/>
      <c r="Z47" s="70">
        <v>19</v>
      </c>
      <c r="AA47" s="68" t="s">
        <v>94</v>
      </c>
      <c r="AB47" s="40">
        <v>104521.14952220349</v>
      </c>
      <c r="AC47" s="649"/>
      <c r="AD47" s="651" t="s">
        <v>94</v>
      </c>
      <c r="AE47" s="649"/>
      <c r="AF47" s="80"/>
      <c r="AG47" s="70">
        <v>43</v>
      </c>
      <c r="AH47" s="68" t="s">
        <v>86</v>
      </c>
      <c r="AI47" s="40">
        <v>157268.40942562593</v>
      </c>
      <c r="AJ47" s="664">
        <v>42</v>
      </c>
      <c r="AK47" s="90" t="s">
        <v>86</v>
      </c>
      <c r="AL47" s="665">
        <v>166345.176730486</v>
      </c>
      <c r="AM47" s="77"/>
      <c r="AN47" s="70">
        <v>28</v>
      </c>
      <c r="AO47" s="68" t="s">
        <v>82</v>
      </c>
      <c r="AP47" s="40">
        <v>20584.779375309867</v>
      </c>
      <c r="AQ47" s="655">
        <v>42</v>
      </c>
      <c r="AR47" s="90" t="s">
        <v>82</v>
      </c>
      <c r="AS47" s="658">
        <v>54523.79771938523</v>
      </c>
      <c r="AT47" s="87"/>
      <c r="AU47" s="40">
        <v>43</v>
      </c>
      <c r="AV47" s="68" t="s">
        <v>85</v>
      </c>
      <c r="AW47" s="40">
        <v>21425.654008438818</v>
      </c>
      <c r="AX47" s="655">
        <v>42</v>
      </c>
      <c r="AY47" s="90" t="s">
        <v>85</v>
      </c>
      <c r="AZ47" s="658">
        <v>23950.042194092828</v>
      </c>
      <c r="BA47" s="87"/>
      <c r="BB47" s="40">
        <v>42</v>
      </c>
      <c r="BC47" s="68" t="s">
        <v>59</v>
      </c>
      <c r="BD47" s="40">
        <v>295713.5753356539</v>
      </c>
      <c r="BE47" s="655">
        <v>42</v>
      </c>
      <c r="BF47" s="90" t="s">
        <v>59</v>
      </c>
      <c r="BG47" s="658">
        <v>305356.0417702636</v>
      </c>
      <c r="BH47" s="87"/>
      <c r="BI47" s="89">
        <v>42</v>
      </c>
      <c r="BJ47" s="92" t="s">
        <v>100</v>
      </c>
      <c r="BK47" s="62">
        <v>3.1380753138075312</v>
      </c>
      <c r="BL47" s="77"/>
      <c r="BM47" s="89">
        <v>42</v>
      </c>
      <c r="BN47" s="90" t="s">
        <v>82</v>
      </c>
      <c r="BO47" s="62">
        <v>9.090909090909092</v>
      </c>
      <c r="BP47" s="77"/>
      <c r="BQ47" s="89">
        <v>42</v>
      </c>
      <c r="BR47" s="90" t="s">
        <v>98</v>
      </c>
      <c r="BS47" s="62">
        <v>1.5625</v>
      </c>
      <c r="BT47" s="71"/>
      <c r="BU47" s="89">
        <v>42</v>
      </c>
      <c r="BV47" s="90" t="s">
        <v>62</v>
      </c>
      <c r="BW47" s="62">
        <v>61.859582542694504</v>
      </c>
      <c r="BX47" s="99"/>
      <c r="BY47" s="101">
        <v>42</v>
      </c>
      <c r="BZ47" s="90" t="s">
        <v>73</v>
      </c>
      <c r="CA47" s="102">
        <v>34.22706325932132</v>
      </c>
      <c r="CB47" s="105"/>
      <c r="CC47" s="89">
        <v>42</v>
      </c>
      <c r="CD47" s="90" t="s">
        <v>94</v>
      </c>
      <c r="CE47" s="62">
        <v>1.6999395889236995</v>
      </c>
      <c r="CF47" s="77"/>
      <c r="CG47" s="89">
        <v>42</v>
      </c>
      <c r="CH47" s="90" t="s">
        <v>94</v>
      </c>
      <c r="CI47" s="62">
        <v>24.412393162393162</v>
      </c>
      <c r="CJ47" s="77"/>
      <c r="CK47" s="712" t="s">
        <v>41</v>
      </c>
      <c r="CL47" s="39" t="s">
        <v>94</v>
      </c>
      <c r="CM47" s="692">
        <v>0.7497579783936692</v>
      </c>
      <c r="CN47" s="693">
        <v>17</v>
      </c>
      <c r="CO47" s="110">
        <v>0.8971526449293802</v>
      </c>
      <c r="CP47" s="112">
        <v>30</v>
      </c>
      <c r="CQ47" s="692">
        <v>0.8435545843709398</v>
      </c>
      <c r="CR47" s="693">
        <v>19</v>
      </c>
    </row>
    <row r="48" spans="7:96" s="34" customFormat="1" ht="12.75">
      <c r="G48" s="71"/>
      <c r="H48" s="90" t="s">
        <v>70</v>
      </c>
      <c r="I48" s="120" t="s">
        <v>17</v>
      </c>
      <c r="J48" s="711">
        <v>39</v>
      </c>
      <c r="K48" s="43">
        <v>30</v>
      </c>
      <c r="L48" s="711">
        <v>40</v>
      </c>
      <c r="M48" s="127">
        <v>43</v>
      </c>
      <c r="N48" s="713">
        <f t="shared" si="3"/>
        <v>3</v>
      </c>
      <c r="O48" s="71"/>
      <c r="P48" s="33">
        <v>43</v>
      </c>
      <c r="Q48" s="39" t="s">
        <v>65</v>
      </c>
      <c r="R48" s="114">
        <v>4959</v>
      </c>
      <c r="S48" s="77"/>
      <c r="T48" s="33">
        <v>43</v>
      </c>
      <c r="U48" s="39" t="s">
        <v>62</v>
      </c>
      <c r="V48" s="60">
        <v>17914</v>
      </c>
      <c r="W48" s="61">
        <v>47273</v>
      </c>
      <c r="X48" s="62">
        <f t="shared" si="4"/>
        <v>2.6388857876521157</v>
      </c>
      <c r="Y48" s="83"/>
      <c r="Z48" s="70">
        <v>20</v>
      </c>
      <c r="AA48" s="68" t="s">
        <v>95</v>
      </c>
      <c r="AB48" s="40">
        <v>105026.56799860235</v>
      </c>
      <c r="AC48" s="649"/>
      <c r="AD48" s="651" t="s">
        <v>95</v>
      </c>
      <c r="AE48" s="649"/>
      <c r="AF48" s="80"/>
      <c r="AG48" s="70">
        <v>44</v>
      </c>
      <c r="AH48" s="68" t="s">
        <v>66</v>
      </c>
      <c r="AI48" s="40">
        <v>163721.92066805845</v>
      </c>
      <c r="AJ48" s="664">
        <v>43</v>
      </c>
      <c r="AK48" s="90" t="s">
        <v>66</v>
      </c>
      <c r="AL48" s="665">
        <v>177991.64926931108</v>
      </c>
      <c r="AM48" s="77"/>
      <c r="AN48" s="70">
        <v>42</v>
      </c>
      <c r="AO48" s="68" t="s">
        <v>67</v>
      </c>
      <c r="AP48" s="40">
        <v>37415.087593850556</v>
      </c>
      <c r="AQ48" s="655">
        <v>43</v>
      </c>
      <c r="AR48" s="90" t="s">
        <v>67</v>
      </c>
      <c r="AS48" s="658">
        <v>59747.13979263497</v>
      </c>
      <c r="AT48" s="87"/>
      <c r="AU48" s="40">
        <v>16</v>
      </c>
      <c r="AV48" s="68" t="s">
        <v>67</v>
      </c>
      <c r="AW48" s="40">
        <v>5501.519485162674</v>
      </c>
      <c r="AX48" s="655">
        <v>43</v>
      </c>
      <c r="AY48" s="90" t="s">
        <v>67</v>
      </c>
      <c r="AZ48" s="658">
        <v>31682.427601001073</v>
      </c>
      <c r="BA48" s="87"/>
      <c r="BB48" s="40">
        <v>43</v>
      </c>
      <c r="BC48" s="68" t="s">
        <v>63</v>
      </c>
      <c r="BD48" s="40">
        <v>296547.54754754755</v>
      </c>
      <c r="BE48" s="655">
        <v>43</v>
      </c>
      <c r="BF48" s="90" t="s">
        <v>63</v>
      </c>
      <c r="BG48" s="658">
        <v>335135.13513513515</v>
      </c>
      <c r="BH48" s="87"/>
      <c r="BI48" s="89">
        <v>43</v>
      </c>
      <c r="BJ48" s="92" t="s">
        <v>79</v>
      </c>
      <c r="BK48" s="62">
        <v>3.1423290203327174</v>
      </c>
      <c r="BL48" s="77"/>
      <c r="BM48" s="89">
        <v>43</v>
      </c>
      <c r="BN48" s="90" t="s">
        <v>64</v>
      </c>
      <c r="BO48" s="62">
        <v>9.210526315789473</v>
      </c>
      <c r="BP48" s="77"/>
      <c r="BQ48" s="89">
        <v>43</v>
      </c>
      <c r="BR48" s="90" t="s">
        <v>64</v>
      </c>
      <c r="BS48" s="62">
        <v>1.5997673065735893</v>
      </c>
      <c r="BT48" s="71"/>
      <c r="BU48" s="89">
        <v>43</v>
      </c>
      <c r="BV48" s="90" t="s">
        <v>87</v>
      </c>
      <c r="BW48" s="62">
        <v>63.52941176470588</v>
      </c>
      <c r="BX48" s="99"/>
      <c r="BY48" s="101">
        <v>43</v>
      </c>
      <c r="BZ48" s="90" t="s">
        <v>83</v>
      </c>
      <c r="CA48" s="102">
        <v>34.910049627791565</v>
      </c>
      <c r="CB48" s="105"/>
      <c r="CC48" s="89">
        <v>43</v>
      </c>
      <c r="CD48" s="90" t="s">
        <v>69</v>
      </c>
      <c r="CE48" s="62">
        <v>1.7976405967168092</v>
      </c>
      <c r="CF48" s="77"/>
      <c r="CG48" s="89">
        <v>43</v>
      </c>
      <c r="CH48" s="90" t="s">
        <v>73</v>
      </c>
      <c r="CI48" s="62">
        <v>25.761421319796955</v>
      </c>
      <c r="CJ48" s="77"/>
      <c r="CK48" s="712" t="s">
        <v>42</v>
      </c>
      <c r="CL48" s="39" t="s">
        <v>95</v>
      </c>
      <c r="CM48" s="692">
        <v>0.9590202232576827</v>
      </c>
      <c r="CN48" s="693">
        <v>24</v>
      </c>
      <c r="CO48" s="110">
        <v>0.7211559807528193</v>
      </c>
      <c r="CP48" s="112">
        <v>18</v>
      </c>
      <c r="CQ48" s="692">
        <v>0.807652068936406</v>
      </c>
      <c r="CR48" s="693">
        <v>17</v>
      </c>
    </row>
    <row r="49" spans="7:96" s="34" customFormat="1" ht="12.75">
      <c r="G49" s="71"/>
      <c r="H49" s="90" t="s">
        <v>71</v>
      </c>
      <c r="I49" s="120" t="s">
        <v>20</v>
      </c>
      <c r="J49" s="711">
        <v>49</v>
      </c>
      <c r="K49" s="43">
        <v>45</v>
      </c>
      <c r="L49" s="711">
        <v>43</v>
      </c>
      <c r="M49" s="127">
        <v>44</v>
      </c>
      <c r="N49" s="713">
        <f t="shared" si="3"/>
        <v>1</v>
      </c>
      <c r="O49" s="71"/>
      <c r="P49" s="33">
        <v>44</v>
      </c>
      <c r="Q49" s="39" t="s">
        <v>82</v>
      </c>
      <c r="R49" s="114">
        <v>4034</v>
      </c>
      <c r="S49" s="77"/>
      <c r="T49" s="33">
        <v>44</v>
      </c>
      <c r="U49" s="39" t="s">
        <v>56</v>
      </c>
      <c r="V49" s="60">
        <v>6785</v>
      </c>
      <c r="W49" s="61">
        <v>18752</v>
      </c>
      <c r="X49" s="62">
        <f t="shared" si="4"/>
        <v>2.763743551952837</v>
      </c>
      <c r="Y49" s="83"/>
      <c r="Z49" s="70">
        <v>35</v>
      </c>
      <c r="AA49" s="68" t="s">
        <v>96</v>
      </c>
      <c r="AB49" s="40">
        <v>159967.24404047334</v>
      </c>
      <c r="AC49" s="649"/>
      <c r="AD49" s="651" t="s">
        <v>96</v>
      </c>
      <c r="AE49" s="649"/>
      <c r="AF49" s="80"/>
      <c r="AG49" s="70">
        <v>42</v>
      </c>
      <c r="AH49" s="68" t="s">
        <v>63</v>
      </c>
      <c r="AI49" s="40">
        <v>155148.14814814815</v>
      </c>
      <c r="AJ49" s="664">
        <v>44</v>
      </c>
      <c r="AK49" s="90" t="s">
        <v>63</v>
      </c>
      <c r="AL49" s="665">
        <v>185903.9039039039</v>
      </c>
      <c r="AM49" s="77"/>
      <c r="AN49" s="70">
        <v>36</v>
      </c>
      <c r="AO49" s="68" t="s">
        <v>89</v>
      </c>
      <c r="AP49" s="40">
        <v>28803.013597941932</v>
      </c>
      <c r="AQ49" s="655">
        <v>44</v>
      </c>
      <c r="AR49" s="90" t="s">
        <v>89</v>
      </c>
      <c r="AS49" s="658">
        <v>60110.98860712973</v>
      </c>
      <c r="AT49" s="87"/>
      <c r="AU49" s="40">
        <v>38</v>
      </c>
      <c r="AV49" s="68" t="s">
        <v>59</v>
      </c>
      <c r="AW49" s="40">
        <v>15634.510193933367</v>
      </c>
      <c r="AX49" s="655">
        <v>44</v>
      </c>
      <c r="AY49" s="90" t="s">
        <v>59</v>
      </c>
      <c r="AZ49" s="658">
        <v>34555.942317255096</v>
      </c>
      <c r="BA49" s="87"/>
      <c r="BB49" s="40">
        <v>45</v>
      </c>
      <c r="BC49" s="68" t="s">
        <v>72</v>
      </c>
      <c r="BD49" s="40">
        <v>317406.9144019227</v>
      </c>
      <c r="BE49" s="655">
        <v>44</v>
      </c>
      <c r="BF49" s="90" t="s">
        <v>72</v>
      </c>
      <c r="BG49" s="658">
        <v>376098.5394712516</v>
      </c>
      <c r="BH49" s="87"/>
      <c r="BI49" s="89">
        <v>44</v>
      </c>
      <c r="BJ49" s="92" t="s">
        <v>55</v>
      </c>
      <c r="BK49" s="62">
        <v>3.91304347826087</v>
      </c>
      <c r="BL49" s="77"/>
      <c r="BM49" s="89">
        <v>44</v>
      </c>
      <c r="BN49" s="90" t="s">
        <v>86</v>
      </c>
      <c r="BO49" s="62">
        <v>10.757946210268948</v>
      </c>
      <c r="BP49" s="77"/>
      <c r="BQ49" s="89">
        <v>44</v>
      </c>
      <c r="BR49" s="90" t="s">
        <v>82</v>
      </c>
      <c r="BS49" s="62">
        <v>1.9337016574585635</v>
      </c>
      <c r="BT49" s="71"/>
      <c r="BU49" s="89">
        <v>44</v>
      </c>
      <c r="BV49" s="90" t="s">
        <v>59</v>
      </c>
      <c r="BW49" s="62">
        <v>65.56291390728477</v>
      </c>
      <c r="BX49" s="99"/>
      <c r="BY49" s="101">
        <v>44</v>
      </c>
      <c r="BZ49" s="90" t="s">
        <v>98</v>
      </c>
      <c r="CA49" s="102">
        <v>35.65634218289085</v>
      </c>
      <c r="CB49" s="105"/>
      <c r="CC49" s="89">
        <v>44</v>
      </c>
      <c r="CD49" s="90" t="s">
        <v>54</v>
      </c>
      <c r="CE49" s="62">
        <v>1.80752320468979</v>
      </c>
      <c r="CF49" s="77"/>
      <c r="CG49" s="89">
        <v>44</v>
      </c>
      <c r="CH49" s="90" t="s">
        <v>86</v>
      </c>
      <c r="CI49" s="62">
        <v>28.228423101881894</v>
      </c>
      <c r="CJ49" s="77"/>
      <c r="CK49" s="712" t="s">
        <v>43</v>
      </c>
      <c r="CL49" s="39" t="s">
        <v>96</v>
      </c>
      <c r="CM49" s="692">
        <v>1.2008041855940264</v>
      </c>
      <c r="CN49" s="693">
        <v>34</v>
      </c>
      <c r="CO49" s="110">
        <v>0.5793884044604957</v>
      </c>
      <c r="CP49" s="112">
        <v>14</v>
      </c>
      <c r="CQ49" s="692">
        <v>0.8053577794181431</v>
      </c>
      <c r="CR49" s="693">
        <v>16</v>
      </c>
    </row>
    <row r="50" spans="7:96" s="34" customFormat="1" ht="12.75">
      <c r="G50" s="71"/>
      <c r="H50" s="90" t="s">
        <v>86</v>
      </c>
      <c r="I50" s="120" t="s">
        <v>104</v>
      </c>
      <c r="J50" s="711">
        <v>48</v>
      </c>
      <c r="K50" s="43">
        <v>48</v>
      </c>
      <c r="L50" s="711">
        <v>45</v>
      </c>
      <c r="M50" s="127">
        <v>45</v>
      </c>
      <c r="N50" s="713">
        <f t="shared" si="3"/>
        <v>0</v>
      </c>
      <c r="O50" s="71"/>
      <c r="P50" s="33">
        <v>45</v>
      </c>
      <c r="Q50" s="39" t="s">
        <v>59</v>
      </c>
      <c r="R50" s="114">
        <v>4022</v>
      </c>
      <c r="S50" s="77"/>
      <c r="T50" s="33">
        <v>45</v>
      </c>
      <c r="U50" s="39" t="s">
        <v>74</v>
      </c>
      <c r="V50" s="60">
        <v>9673</v>
      </c>
      <c r="W50" s="61">
        <v>27503</v>
      </c>
      <c r="X50" s="62">
        <f t="shared" si="4"/>
        <v>2.843275095627003</v>
      </c>
      <c r="Y50" s="83"/>
      <c r="Z50" s="70">
        <v>8</v>
      </c>
      <c r="AA50" s="68" t="s">
        <v>97</v>
      </c>
      <c r="AB50" s="40">
        <v>54551.10272478621</v>
      </c>
      <c r="AC50" s="649"/>
      <c r="AD50" s="651" t="s">
        <v>97</v>
      </c>
      <c r="AE50" s="649"/>
      <c r="AF50" s="80"/>
      <c r="AG50" s="70">
        <v>48</v>
      </c>
      <c r="AH50" s="68" t="s">
        <v>71</v>
      </c>
      <c r="AI50" s="40">
        <v>248842.48474764283</v>
      </c>
      <c r="AJ50" s="664">
        <v>45</v>
      </c>
      <c r="AK50" s="90" t="s">
        <v>71</v>
      </c>
      <c r="AL50" s="665">
        <v>197257.62617859125</v>
      </c>
      <c r="AM50" s="77"/>
      <c r="AN50" s="70">
        <v>49</v>
      </c>
      <c r="AO50" s="68" t="s">
        <v>61</v>
      </c>
      <c r="AP50" s="40">
        <v>90343.06085226331</v>
      </c>
      <c r="AQ50" s="655">
        <v>45</v>
      </c>
      <c r="AR50" s="90" t="s">
        <v>61</v>
      </c>
      <c r="AS50" s="658">
        <v>72200.54717293981</v>
      </c>
      <c r="AT50" s="87"/>
      <c r="AU50" s="40">
        <v>46</v>
      </c>
      <c r="AV50" s="68" t="s">
        <v>56</v>
      </c>
      <c r="AW50" s="40">
        <v>29675.44710938583</v>
      </c>
      <c r="AX50" s="655">
        <v>45</v>
      </c>
      <c r="AY50" s="90" t="s">
        <v>56</v>
      </c>
      <c r="AZ50" s="658">
        <v>40408.983779287395</v>
      </c>
      <c r="BA50" s="87"/>
      <c r="BB50" s="40">
        <v>44</v>
      </c>
      <c r="BC50" s="68" t="s">
        <v>86</v>
      </c>
      <c r="BD50" s="40">
        <v>301637.84088119783</v>
      </c>
      <c r="BE50" s="655">
        <v>45</v>
      </c>
      <c r="BF50" s="90" t="s">
        <v>86</v>
      </c>
      <c r="BG50" s="658">
        <v>407121.7476681394</v>
      </c>
      <c r="BH50" s="87"/>
      <c r="BI50" s="89">
        <v>45</v>
      </c>
      <c r="BJ50" s="92" t="s">
        <v>53</v>
      </c>
      <c r="BK50" s="62">
        <v>6.027667984189724</v>
      </c>
      <c r="BL50" s="77"/>
      <c r="BM50" s="89">
        <v>45</v>
      </c>
      <c r="BN50" s="90" t="s">
        <v>88</v>
      </c>
      <c r="BO50" s="62">
        <v>10.843373493975903</v>
      </c>
      <c r="BP50" s="77"/>
      <c r="BQ50" s="89">
        <v>45</v>
      </c>
      <c r="BR50" s="90" t="s">
        <v>73</v>
      </c>
      <c r="BS50" s="62">
        <v>2.1601016518424396</v>
      </c>
      <c r="BT50" s="71"/>
      <c r="BU50" s="89">
        <v>45</v>
      </c>
      <c r="BV50" s="90" t="s">
        <v>69</v>
      </c>
      <c r="BW50" s="62">
        <v>67.94258373205741</v>
      </c>
      <c r="BX50" s="99"/>
      <c r="BY50" s="101">
        <v>45</v>
      </c>
      <c r="BZ50" s="90" t="s">
        <v>101</v>
      </c>
      <c r="CA50" s="102">
        <v>36.751892586773316</v>
      </c>
      <c r="CB50" s="105"/>
      <c r="CC50" s="89">
        <v>45</v>
      </c>
      <c r="CD50" s="90" t="s">
        <v>55</v>
      </c>
      <c r="CE50" s="62">
        <v>1.9595429742847668</v>
      </c>
      <c r="CF50" s="77"/>
      <c r="CG50" s="89">
        <v>45</v>
      </c>
      <c r="CH50" s="90" t="s">
        <v>97</v>
      </c>
      <c r="CI50" s="62">
        <v>29.92181947405828</v>
      </c>
      <c r="CJ50" s="77"/>
      <c r="CK50" s="712" t="s">
        <v>44</v>
      </c>
      <c r="CL50" s="39" t="s">
        <v>98</v>
      </c>
      <c r="CM50" s="692">
        <v>0.9949037369789099</v>
      </c>
      <c r="CN50" s="693">
        <v>28</v>
      </c>
      <c r="CO50" s="110">
        <v>1.592302322808957</v>
      </c>
      <c r="CP50" s="112">
        <v>44</v>
      </c>
      <c r="CQ50" s="692">
        <v>1.3750664734162126</v>
      </c>
      <c r="CR50" s="693">
        <v>42</v>
      </c>
    </row>
    <row r="51" spans="7:96" s="34" customFormat="1" ht="12.75">
      <c r="G51" s="71"/>
      <c r="H51" s="90" t="s">
        <v>63</v>
      </c>
      <c r="I51" s="120" t="s">
        <v>10</v>
      </c>
      <c r="J51" s="711">
        <v>46</v>
      </c>
      <c r="K51" s="43">
        <v>46</v>
      </c>
      <c r="L51" s="711">
        <v>47</v>
      </c>
      <c r="M51" s="127">
        <v>46</v>
      </c>
      <c r="N51" s="713">
        <f t="shared" si="3"/>
        <v>-1</v>
      </c>
      <c r="O51" s="71"/>
      <c r="P51" s="33">
        <v>46</v>
      </c>
      <c r="Q51" s="39" t="s">
        <v>71</v>
      </c>
      <c r="R51" s="114">
        <v>3606</v>
      </c>
      <c r="S51" s="77"/>
      <c r="T51" s="33">
        <v>46</v>
      </c>
      <c r="U51" s="39" t="s">
        <v>72</v>
      </c>
      <c r="V51" s="60">
        <v>5150</v>
      </c>
      <c r="W51" s="61">
        <v>14675</v>
      </c>
      <c r="X51" s="62">
        <f t="shared" si="4"/>
        <v>2.849514563106796</v>
      </c>
      <c r="Y51" s="83"/>
      <c r="Z51" s="70">
        <v>17</v>
      </c>
      <c r="AA51" s="68" t="s">
        <v>98</v>
      </c>
      <c r="AB51" s="40">
        <v>97962.36370031656</v>
      </c>
      <c r="AC51" s="649"/>
      <c r="AD51" s="651" t="s">
        <v>98</v>
      </c>
      <c r="AE51" s="649"/>
      <c r="AF51" s="80"/>
      <c r="AG51" s="70">
        <v>46</v>
      </c>
      <c r="AH51" s="68" t="s">
        <v>72</v>
      </c>
      <c r="AI51" s="40">
        <v>202947.86466999445</v>
      </c>
      <c r="AJ51" s="664">
        <v>46</v>
      </c>
      <c r="AK51" s="90" t="s">
        <v>72</v>
      </c>
      <c r="AL51" s="665">
        <v>227990.20151599185</v>
      </c>
      <c r="AM51" s="77"/>
      <c r="AN51" s="70">
        <v>45</v>
      </c>
      <c r="AO51" s="68" t="s">
        <v>72</v>
      </c>
      <c r="AP51" s="40">
        <v>50286.929192087264</v>
      </c>
      <c r="AQ51" s="655">
        <v>46</v>
      </c>
      <c r="AR51" s="90" t="s">
        <v>72</v>
      </c>
      <c r="AS51" s="658">
        <v>76495.28563505269</v>
      </c>
      <c r="AT51" s="87"/>
      <c r="AU51" s="40">
        <v>44</v>
      </c>
      <c r="AV51" s="68" t="s">
        <v>91</v>
      </c>
      <c r="AW51" s="40">
        <v>21715.703971119132</v>
      </c>
      <c r="AX51" s="655">
        <v>46</v>
      </c>
      <c r="AY51" s="90" t="s">
        <v>91</v>
      </c>
      <c r="AZ51" s="658">
        <v>47775.270758122744</v>
      </c>
      <c r="BA51" s="87"/>
      <c r="BB51" s="40">
        <v>46</v>
      </c>
      <c r="BC51" s="68" t="s">
        <v>91</v>
      </c>
      <c r="BD51" s="40">
        <v>424968.41155234654</v>
      </c>
      <c r="BE51" s="655">
        <v>46</v>
      </c>
      <c r="BF51" s="90" t="s">
        <v>91</v>
      </c>
      <c r="BG51" s="658">
        <v>436320.39711191336</v>
      </c>
      <c r="BH51" s="87"/>
      <c r="BI51" s="89">
        <v>46</v>
      </c>
      <c r="BJ51" s="92" t="s">
        <v>83</v>
      </c>
      <c r="BK51" s="62">
        <v>6.153846153846154</v>
      </c>
      <c r="BL51" s="77"/>
      <c r="BM51" s="89">
        <v>46</v>
      </c>
      <c r="BN51" s="90" t="s">
        <v>65</v>
      </c>
      <c r="BO51" s="62">
        <v>14.444444444444443</v>
      </c>
      <c r="BP51" s="77"/>
      <c r="BQ51" s="89">
        <v>46</v>
      </c>
      <c r="BR51" s="90" t="s">
        <v>70</v>
      </c>
      <c r="BS51" s="62">
        <v>2.2448979591836733</v>
      </c>
      <c r="BT51" s="71"/>
      <c r="BU51" s="89">
        <v>46</v>
      </c>
      <c r="BV51" s="90" t="s">
        <v>79</v>
      </c>
      <c r="BW51" s="62">
        <v>69.43462897526503</v>
      </c>
      <c r="BX51" s="99"/>
      <c r="BY51" s="101">
        <v>46</v>
      </c>
      <c r="BZ51" s="90" t="s">
        <v>86</v>
      </c>
      <c r="CA51" s="102">
        <v>38.281204999711996</v>
      </c>
      <c r="CB51" s="105"/>
      <c r="CC51" s="89">
        <v>46</v>
      </c>
      <c r="CD51" s="90" t="s">
        <v>77</v>
      </c>
      <c r="CE51" s="62">
        <v>2.039827399220066</v>
      </c>
      <c r="CF51" s="77"/>
      <c r="CG51" s="89">
        <v>46</v>
      </c>
      <c r="CH51" s="90" t="s">
        <v>63</v>
      </c>
      <c r="CI51" s="62">
        <v>30.630630630630627</v>
      </c>
      <c r="CJ51" s="77"/>
      <c r="CK51" s="712" t="s">
        <v>45</v>
      </c>
      <c r="CL51" s="39" t="s">
        <v>97</v>
      </c>
      <c r="CM51" s="692">
        <v>0.5236413076540581</v>
      </c>
      <c r="CN51" s="693">
        <v>9</v>
      </c>
      <c r="CO51" s="110">
        <v>0.8926780756430838</v>
      </c>
      <c r="CP51" s="112">
        <v>29</v>
      </c>
      <c r="CQ51" s="692">
        <v>0.7584828872834382</v>
      </c>
      <c r="CR51" s="693">
        <v>12</v>
      </c>
    </row>
    <row r="52" spans="7:96" s="34" customFormat="1" ht="12.75">
      <c r="G52" s="71"/>
      <c r="H52" s="90" t="s">
        <v>83</v>
      </c>
      <c r="I52" s="120" t="s">
        <v>29</v>
      </c>
      <c r="J52" s="711">
        <v>50</v>
      </c>
      <c r="K52" s="43">
        <v>50</v>
      </c>
      <c r="L52" s="711">
        <v>50</v>
      </c>
      <c r="M52" s="127">
        <v>47</v>
      </c>
      <c r="N52" s="713">
        <f t="shared" si="3"/>
        <v>-3</v>
      </c>
      <c r="O52" s="71"/>
      <c r="P52" s="33">
        <v>47</v>
      </c>
      <c r="Q52" s="39" t="s">
        <v>83</v>
      </c>
      <c r="R52" s="114">
        <v>3333</v>
      </c>
      <c r="S52" s="77"/>
      <c r="T52" s="33">
        <v>47</v>
      </c>
      <c r="U52" s="39" t="s">
        <v>71</v>
      </c>
      <c r="V52" s="60">
        <v>2833</v>
      </c>
      <c r="W52" s="61">
        <v>8655</v>
      </c>
      <c r="X52" s="62">
        <f t="shared" si="4"/>
        <v>3.055065301800212</v>
      </c>
      <c r="Y52" s="83"/>
      <c r="Z52" s="70">
        <v>24</v>
      </c>
      <c r="AA52" s="68" t="s">
        <v>99</v>
      </c>
      <c r="AB52" s="40">
        <v>122770.98166732074</v>
      </c>
      <c r="AC52" s="649"/>
      <c r="AD52" s="651" t="s">
        <v>99</v>
      </c>
      <c r="AE52" s="649"/>
      <c r="AF52" s="80"/>
      <c r="AG52" s="70">
        <v>47</v>
      </c>
      <c r="AH52" s="68" t="s">
        <v>91</v>
      </c>
      <c r="AI52" s="40">
        <v>218446.75090252707</v>
      </c>
      <c r="AJ52" s="664">
        <v>47</v>
      </c>
      <c r="AK52" s="90" t="s">
        <v>91</v>
      </c>
      <c r="AL52" s="665">
        <v>232890.79422382673</v>
      </c>
      <c r="AM52" s="77"/>
      <c r="AN52" s="70">
        <v>48</v>
      </c>
      <c r="AO52" s="68" t="s">
        <v>91</v>
      </c>
      <c r="AP52" s="40">
        <v>85109.20577617329</v>
      </c>
      <c r="AQ52" s="655">
        <v>47</v>
      </c>
      <c r="AR52" s="90" t="s">
        <v>91</v>
      </c>
      <c r="AS52" s="658">
        <v>80456.67870036101</v>
      </c>
      <c r="AT52" s="87"/>
      <c r="AU52" s="40">
        <v>47</v>
      </c>
      <c r="AV52" s="68" t="s">
        <v>63</v>
      </c>
      <c r="AW52" s="40">
        <v>57617.617617617616</v>
      </c>
      <c r="AX52" s="655">
        <v>47</v>
      </c>
      <c r="AY52" s="90" t="s">
        <v>63</v>
      </c>
      <c r="AZ52" s="658">
        <v>59512.51251251251</v>
      </c>
      <c r="BA52" s="87"/>
      <c r="BB52" s="40">
        <v>47</v>
      </c>
      <c r="BC52" s="68" t="s">
        <v>57</v>
      </c>
      <c r="BD52" s="40">
        <v>445572.09860383946</v>
      </c>
      <c r="BE52" s="655">
        <v>47</v>
      </c>
      <c r="BF52" s="90" t="s">
        <v>57</v>
      </c>
      <c r="BG52" s="658">
        <v>455529.3411867365</v>
      </c>
      <c r="BH52" s="87"/>
      <c r="BI52" s="89">
        <v>47</v>
      </c>
      <c r="BJ52" s="92" t="s">
        <v>70</v>
      </c>
      <c r="BK52" s="62">
        <v>7.368421052631578</v>
      </c>
      <c r="BL52" s="77"/>
      <c r="BM52" s="89">
        <v>47</v>
      </c>
      <c r="BN52" s="90" t="s">
        <v>98</v>
      </c>
      <c r="BO52" s="62">
        <v>17.073170731707318</v>
      </c>
      <c r="BP52" s="77"/>
      <c r="BQ52" s="89">
        <v>47</v>
      </c>
      <c r="BR52" s="90" t="s">
        <v>88</v>
      </c>
      <c r="BS52" s="62">
        <v>2.546396201985326</v>
      </c>
      <c r="BT52" s="71"/>
      <c r="BU52" s="89">
        <v>47</v>
      </c>
      <c r="BV52" s="90" t="s">
        <v>83</v>
      </c>
      <c r="BW52" s="62">
        <v>72.20708446866485</v>
      </c>
      <c r="BX52" s="99"/>
      <c r="BY52" s="101">
        <v>47</v>
      </c>
      <c r="BZ52" s="90" t="s">
        <v>90</v>
      </c>
      <c r="CA52" s="102">
        <v>43.610302351623744</v>
      </c>
      <c r="CB52" s="105"/>
      <c r="CC52" s="89">
        <v>47</v>
      </c>
      <c r="CD52" s="90" t="s">
        <v>92</v>
      </c>
      <c r="CE52" s="62">
        <v>2.085738323974251</v>
      </c>
      <c r="CF52" s="77"/>
      <c r="CG52" s="89">
        <v>47</v>
      </c>
      <c r="CH52" s="90" t="s">
        <v>55</v>
      </c>
      <c r="CI52" s="62">
        <v>32.73622928795343</v>
      </c>
      <c r="CJ52" s="77"/>
      <c r="CK52" s="712" t="s">
        <v>46</v>
      </c>
      <c r="CL52" s="39" t="s">
        <v>99</v>
      </c>
      <c r="CM52" s="692">
        <v>0.8333407836005563</v>
      </c>
      <c r="CN52" s="693">
        <v>20</v>
      </c>
      <c r="CO52" s="110">
        <v>1.2934893773246616</v>
      </c>
      <c r="CP52" s="112">
        <v>39</v>
      </c>
      <c r="CQ52" s="692">
        <v>1.1261626159704414</v>
      </c>
      <c r="CR52" s="693">
        <v>35</v>
      </c>
    </row>
    <row r="53" spans="7:96" s="34" customFormat="1" ht="12.75">
      <c r="G53" s="71"/>
      <c r="H53" s="90" t="s">
        <v>57</v>
      </c>
      <c r="I53" s="120" t="s">
        <v>4</v>
      </c>
      <c r="J53" s="711">
        <v>44</v>
      </c>
      <c r="K53" s="43">
        <v>44</v>
      </c>
      <c r="L53" s="711">
        <v>44</v>
      </c>
      <c r="M53" s="127">
        <v>48</v>
      </c>
      <c r="N53" s="713">
        <f t="shared" si="3"/>
        <v>4</v>
      </c>
      <c r="O53" s="71"/>
      <c r="P53" s="33">
        <v>48</v>
      </c>
      <c r="Q53" s="39" t="s">
        <v>98</v>
      </c>
      <c r="R53" s="114">
        <v>2843</v>
      </c>
      <c r="S53" s="77"/>
      <c r="T53" s="33">
        <v>48</v>
      </c>
      <c r="U53" s="39" t="s">
        <v>57</v>
      </c>
      <c r="V53" s="60">
        <v>15269</v>
      </c>
      <c r="W53" s="61">
        <v>50732</v>
      </c>
      <c r="X53" s="62">
        <f t="shared" si="4"/>
        <v>3.3225489553998298</v>
      </c>
      <c r="Y53" s="83"/>
      <c r="Z53" s="70">
        <v>30</v>
      </c>
      <c r="AA53" s="68" t="s">
        <v>100</v>
      </c>
      <c r="AB53" s="40">
        <v>131168.10272005407</v>
      </c>
      <c r="AC53" s="649"/>
      <c r="AD53" s="651" t="s">
        <v>100</v>
      </c>
      <c r="AE53" s="649"/>
      <c r="AF53" s="80"/>
      <c r="AG53" s="70">
        <v>45</v>
      </c>
      <c r="AH53" s="68" t="s">
        <v>57</v>
      </c>
      <c r="AI53" s="40">
        <v>193650.14179755672</v>
      </c>
      <c r="AJ53" s="664">
        <v>48</v>
      </c>
      <c r="AK53" s="90" t="s">
        <v>57</v>
      </c>
      <c r="AL53" s="665">
        <v>264175.3381326352</v>
      </c>
      <c r="AM53" s="77"/>
      <c r="AN53" s="70">
        <v>46</v>
      </c>
      <c r="AO53" s="68" t="s">
        <v>71</v>
      </c>
      <c r="AP53" s="40">
        <v>63719.63394342762</v>
      </c>
      <c r="AQ53" s="655">
        <v>48</v>
      </c>
      <c r="AR53" s="90" t="s">
        <v>71</v>
      </c>
      <c r="AS53" s="658">
        <v>85044.37049362174</v>
      </c>
      <c r="AT53" s="87"/>
      <c r="AU53" s="40">
        <v>49</v>
      </c>
      <c r="AV53" s="68" t="s">
        <v>83</v>
      </c>
      <c r="AW53" s="40">
        <v>62639.36393639364</v>
      </c>
      <c r="AX53" s="655">
        <v>48</v>
      </c>
      <c r="AY53" s="90" t="s">
        <v>83</v>
      </c>
      <c r="AZ53" s="658">
        <v>62603.360336033606</v>
      </c>
      <c r="BA53" s="87"/>
      <c r="BB53" s="40">
        <v>48</v>
      </c>
      <c r="BC53" s="68" t="s">
        <v>61</v>
      </c>
      <c r="BD53" s="40">
        <v>593251.6995523131</v>
      </c>
      <c r="BE53" s="655">
        <v>48</v>
      </c>
      <c r="BF53" s="90" t="s">
        <v>61</v>
      </c>
      <c r="BG53" s="658">
        <v>619596.1697894214</v>
      </c>
      <c r="BH53" s="87"/>
      <c r="BI53" s="89">
        <v>48</v>
      </c>
      <c r="BJ53" s="92" t="s">
        <v>86</v>
      </c>
      <c r="BK53" s="62">
        <v>7.6923076923076925</v>
      </c>
      <c r="BL53" s="77"/>
      <c r="BM53" s="89">
        <v>48</v>
      </c>
      <c r="BN53" s="90" t="s">
        <v>83</v>
      </c>
      <c r="BO53" s="62">
        <v>17.72853185595568</v>
      </c>
      <c r="BP53" s="77"/>
      <c r="BQ53" s="89">
        <v>48</v>
      </c>
      <c r="BR53" s="90" t="s">
        <v>63</v>
      </c>
      <c r="BS53" s="62">
        <v>2.727272727272727</v>
      </c>
      <c r="BT53" s="71"/>
      <c r="BU53" s="89">
        <v>48</v>
      </c>
      <c r="BV53" s="90" t="s">
        <v>72</v>
      </c>
      <c r="BW53" s="62">
        <v>73.15436241610739</v>
      </c>
      <c r="BX53" s="100"/>
      <c r="BY53" s="101">
        <v>48</v>
      </c>
      <c r="BZ53" s="90" t="s">
        <v>63</v>
      </c>
      <c r="CA53" s="102">
        <v>44.843049327354265</v>
      </c>
      <c r="CB53" s="105"/>
      <c r="CC53" s="89">
        <v>48</v>
      </c>
      <c r="CD53" s="90" t="s">
        <v>101</v>
      </c>
      <c r="CE53" s="62">
        <v>2.0958957401283795</v>
      </c>
      <c r="CF53" s="77"/>
      <c r="CG53" s="89">
        <v>48</v>
      </c>
      <c r="CH53" s="90" t="s">
        <v>101</v>
      </c>
      <c r="CI53" s="62">
        <v>33.68220742150333</v>
      </c>
      <c r="CJ53" s="77"/>
      <c r="CK53" s="712" t="s">
        <v>47</v>
      </c>
      <c r="CL53" s="39" t="s">
        <v>101</v>
      </c>
      <c r="CM53" s="692">
        <v>0.29083271595188753</v>
      </c>
      <c r="CN53" s="693">
        <v>1</v>
      </c>
      <c r="CO53" s="110">
        <v>1.3042363988894858</v>
      </c>
      <c r="CP53" s="112">
        <v>40</v>
      </c>
      <c r="CQ53" s="692">
        <v>0.9357259687303592</v>
      </c>
      <c r="CR53" s="693">
        <v>26</v>
      </c>
    </row>
    <row r="54" spans="1:99" s="42" customFormat="1" ht="12.75">
      <c r="A54" s="34"/>
      <c r="B54" s="34"/>
      <c r="C54" s="34"/>
      <c r="D54" s="34"/>
      <c r="E54" s="34"/>
      <c r="F54" s="34"/>
      <c r="G54" s="95"/>
      <c r="H54" s="90" t="s">
        <v>91</v>
      </c>
      <c r="I54" s="120" t="s">
        <v>38</v>
      </c>
      <c r="J54" s="711">
        <v>43</v>
      </c>
      <c r="K54" s="43">
        <v>47</v>
      </c>
      <c r="L54" s="711">
        <v>48</v>
      </c>
      <c r="M54" s="127">
        <v>49</v>
      </c>
      <c r="N54" s="713">
        <f t="shared" si="3"/>
        <v>1</v>
      </c>
      <c r="O54" s="95"/>
      <c r="P54" s="33">
        <v>49</v>
      </c>
      <c r="Q54" s="39" t="s">
        <v>91</v>
      </c>
      <c r="R54" s="114">
        <v>1108</v>
      </c>
      <c r="S54" s="77"/>
      <c r="T54" s="33">
        <v>49</v>
      </c>
      <c r="U54" s="39" t="s">
        <v>61</v>
      </c>
      <c r="V54" s="60">
        <v>12062</v>
      </c>
      <c r="W54" s="61">
        <v>42080</v>
      </c>
      <c r="X54" s="62">
        <f t="shared" si="4"/>
        <v>3.4886420162493783</v>
      </c>
      <c r="Y54" s="83"/>
      <c r="Z54" s="70">
        <v>1</v>
      </c>
      <c r="AA54" s="68" t="s">
        <v>101</v>
      </c>
      <c r="AB54" s="40">
        <v>31633.949393656716</v>
      </c>
      <c r="AC54" s="649"/>
      <c r="AD54" s="651" t="s">
        <v>101</v>
      </c>
      <c r="AE54" s="649"/>
      <c r="AF54" s="80"/>
      <c r="AG54" s="70">
        <v>49</v>
      </c>
      <c r="AH54" s="68" t="s">
        <v>61</v>
      </c>
      <c r="AI54" s="40">
        <v>380587.54767036973</v>
      </c>
      <c r="AJ54" s="664">
        <v>49</v>
      </c>
      <c r="AK54" s="90" t="s">
        <v>61</v>
      </c>
      <c r="AL54" s="665">
        <v>427145.4153540043</v>
      </c>
      <c r="AM54" s="77"/>
      <c r="AN54" s="70">
        <v>47</v>
      </c>
      <c r="AO54" s="68" t="s">
        <v>86</v>
      </c>
      <c r="AP54" s="40">
        <v>67244.86100883652</v>
      </c>
      <c r="AQ54" s="655">
        <v>49</v>
      </c>
      <c r="AR54" s="90" t="s">
        <v>86</v>
      </c>
      <c r="AS54" s="658">
        <v>128044.30535100638</v>
      </c>
      <c r="AT54" s="87"/>
      <c r="AU54" s="40">
        <v>50</v>
      </c>
      <c r="AV54" s="68" t="s">
        <v>57</v>
      </c>
      <c r="AW54" s="40">
        <v>66952.00698080279</v>
      </c>
      <c r="AX54" s="655">
        <v>49</v>
      </c>
      <c r="AY54" s="90" t="s">
        <v>57</v>
      </c>
      <c r="AZ54" s="658">
        <v>62640.48865619546</v>
      </c>
      <c r="BA54" s="87"/>
      <c r="BB54" s="40">
        <v>49</v>
      </c>
      <c r="BC54" s="68" t="s">
        <v>71</v>
      </c>
      <c r="BD54" s="40">
        <v>673872.1575152524</v>
      </c>
      <c r="BE54" s="655">
        <v>49</v>
      </c>
      <c r="BF54" s="90" t="s">
        <v>71</v>
      </c>
      <c r="BG54" s="658">
        <v>660456.4614531336</v>
      </c>
      <c r="BH54" s="87"/>
      <c r="BI54" s="89">
        <v>49</v>
      </c>
      <c r="BJ54" s="92" t="s">
        <v>57</v>
      </c>
      <c r="BK54" s="62">
        <v>16.315378610460577</v>
      </c>
      <c r="BL54" s="77"/>
      <c r="BM54" s="89">
        <v>49</v>
      </c>
      <c r="BN54" s="90" t="s">
        <v>57</v>
      </c>
      <c r="BO54" s="62">
        <v>24.723874256584537</v>
      </c>
      <c r="BP54" s="77"/>
      <c r="BQ54" s="89">
        <v>49</v>
      </c>
      <c r="BR54" s="90" t="s">
        <v>91</v>
      </c>
      <c r="BS54" s="62">
        <v>10.204081632653061</v>
      </c>
      <c r="BT54" s="95"/>
      <c r="BU54" s="89">
        <v>49</v>
      </c>
      <c r="BV54" s="90" t="s">
        <v>75</v>
      </c>
      <c r="BW54" s="62">
        <v>80.47808764940238</v>
      </c>
      <c r="BX54" s="99"/>
      <c r="BY54" s="101">
        <v>49</v>
      </c>
      <c r="BZ54" s="90" t="s">
        <v>71</v>
      </c>
      <c r="CA54" s="102">
        <v>51.25548027102431</v>
      </c>
      <c r="CB54" s="105"/>
      <c r="CC54" s="89">
        <v>49</v>
      </c>
      <c r="CD54" s="90" t="s">
        <v>70</v>
      </c>
      <c r="CE54" s="62">
        <v>2.1707510578279265</v>
      </c>
      <c r="CF54" s="77"/>
      <c r="CG54" s="89">
        <v>49</v>
      </c>
      <c r="CH54" s="90" t="s">
        <v>99</v>
      </c>
      <c r="CI54" s="62">
        <v>37.121212121212125</v>
      </c>
      <c r="CJ54" s="77"/>
      <c r="CK54" s="712" t="s">
        <v>48</v>
      </c>
      <c r="CL54" s="39" t="s">
        <v>100</v>
      </c>
      <c r="CM54" s="692">
        <v>0.9717384545840856</v>
      </c>
      <c r="CN54" s="693">
        <v>26</v>
      </c>
      <c r="CO54" s="110">
        <v>0.7907540748001656</v>
      </c>
      <c r="CP54" s="112">
        <v>22</v>
      </c>
      <c r="CQ54" s="692">
        <v>0.8565665765397729</v>
      </c>
      <c r="CR54" s="693">
        <v>21</v>
      </c>
      <c r="CS54" s="34"/>
      <c r="CT54" s="34"/>
      <c r="CU54" s="34"/>
    </row>
    <row r="55" spans="1:99" s="10" customFormat="1" ht="12.75">
      <c r="A55" s="42"/>
      <c r="B55" s="42"/>
      <c r="C55" s="42"/>
      <c r="D55" s="42"/>
      <c r="E55" s="42"/>
      <c r="F55" s="42"/>
      <c r="G55" s="78"/>
      <c r="H55" s="90" t="s">
        <v>53</v>
      </c>
      <c r="I55" s="120" t="s">
        <v>1</v>
      </c>
      <c r="J55" s="711">
        <v>21</v>
      </c>
      <c r="K55" s="43">
        <v>49</v>
      </c>
      <c r="L55" s="711">
        <v>49</v>
      </c>
      <c r="M55" s="127">
        <v>50</v>
      </c>
      <c r="N55" s="713">
        <f t="shared" si="3"/>
        <v>1</v>
      </c>
      <c r="O55" s="78"/>
      <c r="P55" s="33">
        <v>50</v>
      </c>
      <c r="Q55" s="39" t="s">
        <v>63</v>
      </c>
      <c r="R55" s="114">
        <v>999</v>
      </c>
      <c r="S55" s="77"/>
      <c r="T55" s="33">
        <v>50</v>
      </c>
      <c r="U55" s="39" t="s">
        <v>83</v>
      </c>
      <c r="V55" s="60">
        <v>2327</v>
      </c>
      <c r="W55" s="61">
        <v>8504</v>
      </c>
      <c r="X55" s="62">
        <f t="shared" si="4"/>
        <v>3.654490760636012</v>
      </c>
      <c r="Y55" s="83"/>
      <c r="Z55" s="70">
        <v>6</v>
      </c>
      <c r="AA55" s="68" t="s">
        <v>102</v>
      </c>
      <c r="AB55" s="40">
        <v>49147.38449789996</v>
      </c>
      <c r="AC55" s="649"/>
      <c r="AD55" s="651" t="s">
        <v>102</v>
      </c>
      <c r="AE55" s="649"/>
      <c r="AF55" s="80"/>
      <c r="AG55" s="70">
        <v>50</v>
      </c>
      <c r="AH55" s="68" t="s">
        <v>83</v>
      </c>
      <c r="AI55" s="40">
        <v>514740.7740774077</v>
      </c>
      <c r="AJ55" s="664">
        <v>50</v>
      </c>
      <c r="AK55" s="90" t="s">
        <v>83</v>
      </c>
      <c r="AL55" s="665">
        <v>568735.9735973597</v>
      </c>
      <c r="AM55" s="77"/>
      <c r="AN55" s="70">
        <v>50</v>
      </c>
      <c r="AO55" s="68" t="s">
        <v>83</v>
      </c>
      <c r="AP55" s="40">
        <v>126803.7803780378</v>
      </c>
      <c r="AQ55" s="655">
        <v>50</v>
      </c>
      <c r="AR55" s="90" t="s">
        <v>83</v>
      </c>
      <c r="AS55" s="658">
        <v>132071.10711071108</v>
      </c>
      <c r="AT55" s="87"/>
      <c r="AU55" s="40">
        <v>48</v>
      </c>
      <c r="AV55" s="68" t="s">
        <v>71</v>
      </c>
      <c r="AW55" s="40">
        <v>59766.50027731559</v>
      </c>
      <c r="AX55" s="655">
        <v>50</v>
      </c>
      <c r="AY55" s="90" t="s">
        <v>71</v>
      </c>
      <c r="AZ55" s="658">
        <v>70131.17027176927</v>
      </c>
      <c r="BA55" s="87"/>
      <c r="BB55" s="40">
        <v>50</v>
      </c>
      <c r="BC55" s="68" t="s">
        <v>83</v>
      </c>
      <c r="BD55" s="40">
        <v>1606323.4323432343</v>
      </c>
      <c r="BE55" s="655">
        <v>50</v>
      </c>
      <c r="BF55" s="90" t="s">
        <v>83</v>
      </c>
      <c r="BG55" s="658">
        <v>1155149.114911491</v>
      </c>
      <c r="BH55" s="87"/>
      <c r="BI55" s="89"/>
      <c r="BJ55" s="92" t="s">
        <v>60</v>
      </c>
      <c r="BK55" s="62" t="s">
        <v>167</v>
      </c>
      <c r="BL55" s="77"/>
      <c r="BM55" s="89">
        <v>50</v>
      </c>
      <c r="BN55" s="90" t="s">
        <v>63</v>
      </c>
      <c r="BO55" s="62">
        <v>25</v>
      </c>
      <c r="BP55" s="77"/>
      <c r="BQ55" s="89">
        <v>50</v>
      </c>
      <c r="BR55" s="90" t="s">
        <v>53</v>
      </c>
      <c r="BS55" s="62">
        <v>16.43625192012289</v>
      </c>
      <c r="BT55" s="78"/>
      <c r="BU55" s="89">
        <v>50</v>
      </c>
      <c r="BV55" s="90" t="s">
        <v>57</v>
      </c>
      <c r="BW55" s="62">
        <v>82.95165394402035</v>
      </c>
      <c r="BX55" s="99"/>
      <c r="BY55" s="101">
        <v>50</v>
      </c>
      <c r="BZ55" s="90" t="s">
        <v>91</v>
      </c>
      <c r="CA55" s="102">
        <v>52.94117647058824</v>
      </c>
      <c r="CB55" s="105"/>
      <c r="CC55" s="89">
        <v>50</v>
      </c>
      <c r="CD55" s="90" t="s">
        <v>78</v>
      </c>
      <c r="CE55" s="62">
        <v>2.4498098523038827</v>
      </c>
      <c r="CF55" s="77"/>
      <c r="CG55" s="89">
        <v>50</v>
      </c>
      <c r="CH55" s="90" t="s">
        <v>90</v>
      </c>
      <c r="CI55" s="62">
        <v>41.13149847094802</v>
      </c>
      <c r="CJ55" s="77"/>
      <c r="CK55" s="712" t="s">
        <v>49</v>
      </c>
      <c r="CL55" s="39" t="s">
        <v>102</v>
      </c>
      <c r="CM55" s="692">
        <v>0.584707338194314</v>
      </c>
      <c r="CN55" s="693">
        <v>12</v>
      </c>
      <c r="CO55" s="110">
        <v>0.5379122871112096</v>
      </c>
      <c r="CP55" s="112">
        <v>10</v>
      </c>
      <c r="CQ55" s="692">
        <v>0.5549286693232476</v>
      </c>
      <c r="CR55" s="693">
        <v>6</v>
      </c>
      <c r="CS55" s="34"/>
      <c r="CT55" s="34"/>
      <c r="CU55" s="34"/>
    </row>
    <row r="56" spans="7:96" s="66" customFormat="1" ht="12.75">
      <c r="G56" s="75"/>
      <c r="H56" s="24"/>
      <c r="O56" s="75"/>
      <c r="P56" s="140"/>
      <c r="Q56" s="137" t="s">
        <v>351</v>
      </c>
      <c r="R56" s="134">
        <v>815504</v>
      </c>
      <c r="S56" s="141"/>
      <c r="T56" s="142"/>
      <c r="U56" s="137" t="s">
        <v>351</v>
      </c>
      <c r="V56" s="135">
        <f>SUM(V6:V55)</f>
        <v>777741</v>
      </c>
      <c r="W56" s="136">
        <f>SUM(W6:W55)</f>
        <v>1849382</v>
      </c>
      <c r="X56" s="143">
        <f t="shared" si="4"/>
        <v>2.377889297336774</v>
      </c>
      <c r="Y56" s="144"/>
      <c r="Z56" s="125"/>
      <c r="AA56" s="155" t="s">
        <v>351</v>
      </c>
      <c r="AB56" s="145">
        <v>128421.92098996449</v>
      </c>
      <c r="AC56" s="650"/>
      <c r="AD56" s="652" t="s">
        <v>351</v>
      </c>
      <c r="AE56" s="650"/>
      <c r="AF56" s="146"/>
      <c r="AG56" s="147"/>
      <c r="AH56" s="155" t="s">
        <v>351</v>
      </c>
      <c r="AI56" s="145">
        <v>67029.04706782554</v>
      </c>
      <c r="AJ56" s="659"/>
      <c r="AK56" s="140" t="s">
        <v>351</v>
      </c>
      <c r="AL56" s="662">
        <v>76726.12887245188</v>
      </c>
      <c r="AM56" s="141">
        <v>0</v>
      </c>
      <c r="AN56" s="147"/>
      <c r="AO56" s="155" t="s">
        <v>351</v>
      </c>
      <c r="AP56" s="145">
        <v>20934.05459078067</v>
      </c>
      <c r="AQ56" s="659"/>
      <c r="AR56" s="140" t="s">
        <v>351</v>
      </c>
      <c r="AS56" s="662">
        <v>24530.516098020365</v>
      </c>
      <c r="AT56" s="141"/>
      <c r="AU56" s="148"/>
      <c r="AV56" s="155" t="s">
        <v>351</v>
      </c>
      <c r="AW56" s="145">
        <v>8603.146029939768</v>
      </c>
      <c r="AX56" s="659"/>
      <c r="AY56" s="140" t="s">
        <v>351</v>
      </c>
      <c r="AZ56" s="660">
        <v>9705</v>
      </c>
      <c r="BA56" s="141"/>
      <c r="BB56" s="148"/>
      <c r="BC56" s="155" t="s">
        <v>351</v>
      </c>
      <c r="BD56" s="145">
        <v>122144.1626957072</v>
      </c>
      <c r="BE56" s="659"/>
      <c r="BF56" s="140" t="s">
        <v>351</v>
      </c>
      <c r="BG56" s="660">
        <v>134535.43207636013</v>
      </c>
      <c r="BH56" s="141"/>
      <c r="BI56" s="149"/>
      <c r="BJ56" s="140" t="s">
        <v>351</v>
      </c>
      <c r="BK56" s="143">
        <v>1.9307589880159786</v>
      </c>
      <c r="BL56" s="141"/>
      <c r="BM56" s="149"/>
      <c r="BN56" s="140" t="s">
        <v>351</v>
      </c>
      <c r="BO56" s="143">
        <v>5.860325781688823</v>
      </c>
      <c r="BP56" s="141"/>
      <c r="BQ56" s="149"/>
      <c r="BR56" s="140" t="s">
        <v>351</v>
      </c>
      <c r="BS56" s="143">
        <v>0.6419763549302937</v>
      </c>
      <c r="BT56" s="150"/>
      <c r="BU56" s="149"/>
      <c r="BV56" s="140" t="s">
        <v>351</v>
      </c>
      <c r="BW56" s="143">
        <v>50.59136788655645</v>
      </c>
      <c r="BX56" s="151"/>
      <c r="BY56" s="152"/>
      <c r="BZ56" s="140" t="s">
        <v>351</v>
      </c>
      <c r="CA56" s="126">
        <v>25.29416195856874</v>
      </c>
      <c r="CB56" s="138"/>
      <c r="CC56" s="149"/>
      <c r="CD56" s="140" t="s">
        <v>351</v>
      </c>
      <c r="CE56" s="143">
        <v>1.3553242947538722</v>
      </c>
      <c r="CF56" s="75"/>
      <c r="CG56" s="149"/>
      <c r="CH56" s="140" t="s">
        <v>351</v>
      </c>
      <c r="CI56" s="143">
        <v>10.267720523833141</v>
      </c>
      <c r="CJ56" s="153"/>
      <c r="CL56" s="140" t="s">
        <v>351</v>
      </c>
      <c r="CM56" s="694">
        <v>1</v>
      </c>
      <c r="CN56" s="695"/>
      <c r="CO56" s="126">
        <v>1</v>
      </c>
      <c r="CP56" s="127"/>
      <c r="CQ56" s="694">
        <v>1</v>
      </c>
      <c r="CR56" s="695"/>
    </row>
    <row r="57" spans="7:96" s="66" customFormat="1" ht="12.75">
      <c r="G57" s="75"/>
      <c r="H57" s="24"/>
      <c r="O57" s="75"/>
      <c r="P57" s="139"/>
      <c r="Q57" s="139" t="s">
        <v>350</v>
      </c>
      <c r="R57" s="134">
        <f>AVERAGE(R6:R55)</f>
        <v>16310.08</v>
      </c>
      <c r="S57" s="75"/>
      <c r="T57" s="139"/>
      <c r="Y57" s="75"/>
      <c r="Z57" s="154"/>
      <c r="AA57" s="27"/>
      <c r="AB57" s="27"/>
      <c r="AC57" s="646"/>
      <c r="AD57" s="646"/>
      <c r="AE57" s="646"/>
      <c r="AF57" s="75"/>
      <c r="AG57" s="27"/>
      <c r="AH57" s="27"/>
      <c r="AI57" s="27"/>
      <c r="AJ57" s="24"/>
      <c r="AK57" s="24"/>
      <c r="AL57" s="24"/>
      <c r="AM57" s="75"/>
      <c r="AN57" s="27"/>
      <c r="AO57" s="27"/>
      <c r="AP57" s="148"/>
      <c r="AQ57" s="661"/>
      <c r="AR57" s="661"/>
      <c r="AS57" s="661"/>
      <c r="AT57" s="75"/>
      <c r="AU57" s="27"/>
      <c r="AV57" s="27"/>
      <c r="AW57" s="148"/>
      <c r="AX57" s="661"/>
      <c r="AY57" s="661"/>
      <c r="AZ57" s="661"/>
      <c r="BA57" s="75"/>
      <c r="BB57" s="148"/>
      <c r="BC57" s="27"/>
      <c r="BD57" s="148"/>
      <c r="BE57" s="661"/>
      <c r="BF57" s="661"/>
      <c r="BG57" s="661"/>
      <c r="BH57" s="75"/>
      <c r="BI57" s="24"/>
      <c r="BJ57" s="24"/>
      <c r="BK57" s="24"/>
      <c r="BL57" s="75"/>
      <c r="BM57" s="149"/>
      <c r="BN57" s="24"/>
      <c r="BO57" s="24"/>
      <c r="BP57" s="75"/>
      <c r="BQ57" s="149"/>
      <c r="BR57" s="24"/>
      <c r="BS57" s="24"/>
      <c r="BT57" s="150"/>
      <c r="BU57" s="24"/>
      <c r="BV57" s="24"/>
      <c r="BW57" s="136"/>
      <c r="BX57" s="75"/>
      <c r="BY57" s="24"/>
      <c r="BZ57" s="24"/>
      <c r="CA57" s="24"/>
      <c r="CB57" s="75"/>
      <c r="CC57" s="149"/>
      <c r="CD57" s="24"/>
      <c r="CE57" s="24"/>
      <c r="CF57" s="75"/>
      <c r="CG57" s="24"/>
      <c r="CH57" s="24"/>
      <c r="CI57" s="136"/>
      <c r="CJ57" s="75"/>
      <c r="CM57" s="695"/>
      <c r="CN57" s="695"/>
      <c r="CO57" s="126"/>
      <c r="CP57" s="127"/>
      <c r="CQ57" s="695"/>
      <c r="CR57" s="695"/>
    </row>
    <row r="58" spans="7:96" s="34" customFormat="1" ht="12.75">
      <c r="G58" s="71"/>
      <c r="H58" s="45"/>
      <c r="O58" s="71"/>
      <c r="P58" s="43"/>
      <c r="R58" s="24"/>
      <c r="S58" s="71"/>
      <c r="T58" s="43"/>
      <c r="Y58" s="71"/>
      <c r="Z58" s="69"/>
      <c r="AA58" s="41"/>
      <c r="AB58" s="35"/>
      <c r="AC58" s="525"/>
      <c r="AD58" s="525"/>
      <c r="AE58" s="525"/>
      <c r="AF58" s="73"/>
      <c r="AG58" s="35"/>
      <c r="AH58" s="41"/>
      <c r="AI58" s="35"/>
      <c r="AJ58" s="44"/>
      <c r="AK58" s="44"/>
      <c r="AL58" s="44"/>
      <c r="AM58" s="71"/>
      <c r="AN58" s="35"/>
      <c r="AO58" s="41"/>
      <c r="AP58" s="128"/>
      <c r="AQ58" s="663"/>
      <c r="AR58" s="663"/>
      <c r="AS58" s="663"/>
      <c r="AT58" s="71"/>
      <c r="AU58" s="35"/>
      <c r="AV58" s="41"/>
      <c r="AW58" s="35"/>
      <c r="AX58" s="44"/>
      <c r="AY58" s="44"/>
      <c r="AZ58" s="44"/>
      <c r="BA58" s="71"/>
      <c r="BB58" s="35"/>
      <c r="BC58" s="41"/>
      <c r="BD58" s="35"/>
      <c r="BE58" s="44"/>
      <c r="BF58" s="44"/>
      <c r="BG58" s="44"/>
      <c r="BH58" s="71"/>
      <c r="BI58" s="44"/>
      <c r="BJ58" s="45"/>
      <c r="BK58" s="45"/>
      <c r="BL58" s="71"/>
      <c r="BM58" s="44"/>
      <c r="BN58" s="45"/>
      <c r="BO58" s="45"/>
      <c r="BP58" s="71"/>
      <c r="BQ58" s="44"/>
      <c r="BR58" s="45"/>
      <c r="BS58" s="45"/>
      <c r="BT58" s="123"/>
      <c r="BU58" s="45"/>
      <c r="BV58" s="45"/>
      <c r="BW58" s="124"/>
      <c r="BX58" s="73"/>
      <c r="BY58" s="45"/>
      <c r="BZ58" s="45"/>
      <c r="CA58" s="45"/>
      <c r="CB58" s="104"/>
      <c r="CC58" s="109"/>
      <c r="CD58" s="45"/>
      <c r="CE58" s="129"/>
      <c r="CF58" s="71"/>
      <c r="CG58" s="45"/>
      <c r="CH58" s="45"/>
      <c r="CI58" s="45"/>
      <c r="CJ58" s="71"/>
      <c r="CM58" s="695"/>
      <c r="CN58" s="695"/>
      <c r="CO58" s="126"/>
      <c r="CP58" s="127"/>
      <c r="CQ58" s="695"/>
      <c r="CR58" s="695"/>
    </row>
    <row r="59" spans="7:96" s="34" customFormat="1" ht="12.75">
      <c r="G59" s="71"/>
      <c r="H59" s="45"/>
      <c r="O59" s="71"/>
      <c r="P59" s="43"/>
      <c r="R59" s="24"/>
      <c r="S59" s="71"/>
      <c r="T59" s="43"/>
      <c r="Y59" s="71"/>
      <c r="Z59" s="69"/>
      <c r="AA59" s="41"/>
      <c r="AB59" s="35"/>
      <c r="AC59" s="525"/>
      <c r="AD59" s="525"/>
      <c r="AE59" s="525"/>
      <c r="AF59" s="73"/>
      <c r="AG59" s="35"/>
      <c r="AH59" s="41"/>
      <c r="AI59" s="35"/>
      <c r="AJ59" s="44"/>
      <c r="AK59" s="44"/>
      <c r="AL59" s="44"/>
      <c r="AM59" s="71"/>
      <c r="AN59" s="35"/>
      <c r="AO59" s="41"/>
      <c r="AP59" s="128"/>
      <c r="AQ59" s="663"/>
      <c r="AR59" s="663"/>
      <c r="AS59" s="663"/>
      <c r="AT59" s="71"/>
      <c r="AU59" s="35"/>
      <c r="AV59" s="41"/>
      <c r="AW59" s="35"/>
      <c r="AX59" s="44"/>
      <c r="AY59" s="44"/>
      <c r="AZ59" s="44"/>
      <c r="BA59" s="71"/>
      <c r="BB59" s="35"/>
      <c r="BC59" s="41"/>
      <c r="BD59" s="35"/>
      <c r="BE59" s="44"/>
      <c r="BF59" s="44"/>
      <c r="BG59" s="44"/>
      <c r="BH59" s="71"/>
      <c r="BI59" s="44"/>
      <c r="BJ59" s="45"/>
      <c r="BK59" s="45"/>
      <c r="BL59" s="71"/>
      <c r="BM59" s="44"/>
      <c r="BN59" s="45"/>
      <c r="BO59" s="45"/>
      <c r="BP59" s="71"/>
      <c r="BQ59" s="44"/>
      <c r="BR59" s="45"/>
      <c r="BS59" s="45"/>
      <c r="BT59" s="123"/>
      <c r="BU59" s="45"/>
      <c r="BV59" s="45"/>
      <c r="BW59" s="45"/>
      <c r="BX59" s="73"/>
      <c r="BY59" s="45"/>
      <c r="BZ59" s="45"/>
      <c r="CA59" s="45"/>
      <c r="CB59" s="104"/>
      <c r="CC59" s="109"/>
      <c r="CD59" s="45"/>
      <c r="CE59" s="44"/>
      <c r="CF59" s="71"/>
      <c r="CG59" s="45"/>
      <c r="CH59" s="45"/>
      <c r="CI59" s="45"/>
      <c r="CJ59" s="71"/>
      <c r="CM59" s="695"/>
      <c r="CN59" s="695"/>
      <c r="CO59" s="126"/>
      <c r="CP59" s="127"/>
      <c r="CQ59" s="695"/>
      <c r="CR59" s="695"/>
    </row>
    <row r="60" spans="7:96" s="34" customFormat="1" ht="12.75">
      <c r="G60" s="71"/>
      <c r="H60" s="45"/>
      <c r="O60" s="71"/>
      <c r="P60" s="43"/>
      <c r="R60" s="24"/>
      <c r="S60" s="71"/>
      <c r="T60" s="43"/>
      <c r="U60" s="45"/>
      <c r="V60" s="45"/>
      <c r="W60" s="45"/>
      <c r="X60" s="45"/>
      <c r="Y60" s="71"/>
      <c r="Z60" s="41"/>
      <c r="AA60" s="41"/>
      <c r="AB60" s="35"/>
      <c r="AC60" s="525"/>
      <c r="AD60" s="525"/>
      <c r="AE60" s="525"/>
      <c r="AF60" s="73"/>
      <c r="AG60" s="35"/>
      <c r="AH60" s="41"/>
      <c r="AI60" s="35"/>
      <c r="AJ60" s="44"/>
      <c r="AK60" s="44"/>
      <c r="AL60" s="44"/>
      <c r="AM60" s="71"/>
      <c r="AN60" s="35"/>
      <c r="AO60" s="41"/>
      <c r="AP60" s="128"/>
      <c r="AQ60" s="663"/>
      <c r="AR60" s="663"/>
      <c r="AS60" s="663"/>
      <c r="AT60" s="71"/>
      <c r="AU60" s="35"/>
      <c r="AV60" s="41"/>
      <c r="AW60" s="35"/>
      <c r="AX60" s="44"/>
      <c r="AY60" s="44"/>
      <c r="AZ60" s="44"/>
      <c r="BA60" s="71"/>
      <c r="BB60" s="35"/>
      <c r="BC60" s="41"/>
      <c r="BD60" s="35"/>
      <c r="BE60" s="44"/>
      <c r="BF60" s="44"/>
      <c r="BG60" s="44"/>
      <c r="BH60" s="71"/>
      <c r="BI60" s="44"/>
      <c r="BJ60" s="45"/>
      <c r="BK60" s="45"/>
      <c r="BL60" s="71"/>
      <c r="BM60" s="44"/>
      <c r="BN60" s="45"/>
      <c r="BO60" s="45"/>
      <c r="BP60" s="71"/>
      <c r="BQ60" s="44"/>
      <c r="BR60" s="45"/>
      <c r="BS60" s="45"/>
      <c r="BT60" s="123"/>
      <c r="BU60" s="45"/>
      <c r="BV60" s="45"/>
      <c r="BW60" s="45"/>
      <c r="BX60" s="73"/>
      <c r="BY60" s="45"/>
      <c r="BZ60" s="45"/>
      <c r="CA60" s="45"/>
      <c r="CB60" s="104"/>
      <c r="CC60" s="109"/>
      <c r="CD60" s="45"/>
      <c r="CE60" s="44"/>
      <c r="CF60" s="71"/>
      <c r="CG60" s="45"/>
      <c r="CH60" s="45"/>
      <c r="CI60" s="45"/>
      <c r="CJ60" s="71"/>
      <c r="CM60" s="695"/>
      <c r="CN60" s="695"/>
      <c r="CO60" s="130"/>
      <c r="CP60" s="127"/>
      <c r="CQ60" s="695"/>
      <c r="CR60" s="695"/>
    </row>
    <row r="61" spans="7:96" s="34" customFormat="1" ht="12.75">
      <c r="G61" s="71"/>
      <c r="H61" s="45"/>
      <c r="O61" s="71"/>
      <c r="P61" s="43"/>
      <c r="R61" s="24"/>
      <c r="S61" s="71"/>
      <c r="T61" s="43"/>
      <c r="U61" s="45"/>
      <c r="V61" s="45"/>
      <c r="W61" s="45"/>
      <c r="X61" s="45"/>
      <c r="Y61" s="71"/>
      <c r="Z61" s="41"/>
      <c r="AA61" s="41"/>
      <c r="AB61" s="35"/>
      <c r="AC61" s="525"/>
      <c r="AD61" s="525"/>
      <c r="AE61" s="525"/>
      <c r="AF61" s="73"/>
      <c r="AG61" s="35"/>
      <c r="AH61" s="41"/>
      <c r="AI61" s="35"/>
      <c r="AJ61" s="44"/>
      <c r="AK61" s="44"/>
      <c r="AL61" s="44"/>
      <c r="AM61" s="71"/>
      <c r="AN61" s="35"/>
      <c r="AO61" s="41"/>
      <c r="AP61" s="128"/>
      <c r="AQ61" s="663"/>
      <c r="AR61" s="663"/>
      <c r="AS61" s="663"/>
      <c r="AT61" s="71"/>
      <c r="AU61" s="35"/>
      <c r="AV61" s="41"/>
      <c r="AW61" s="35"/>
      <c r="AX61" s="44"/>
      <c r="AY61" s="44"/>
      <c r="AZ61" s="44"/>
      <c r="BA61" s="71"/>
      <c r="BB61" s="35"/>
      <c r="BC61" s="41"/>
      <c r="BD61" s="35"/>
      <c r="BE61" s="44"/>
      <c r="BF61" s="44"/>
      <c r="BG61" s="44"/>
      <c r="BH61" s="71"/>
      <c r="BI61" s="44"/>
      <c r="BJ61" s="45"/>
      <c r="BK61" s="45"/>
      <c r="BL61" s="71"/>
      <c r="BM61" s="44"/>
      <c r="BN61" s="45"/>
      <c r="BO61" s="45"/>
      <c r="BP61" s="71"/>
      <c r="BQ61" s="44"/>
      <c r="BR61" s="45"/>
      <c r="BS61" s="45"/>
      <c r="BT61" s="123"/>
      <c r="BU61" s="45"/>
      <c r="BV61" s="45"/>
      <c r="BW61" s="45"/>
      <c r="BX61" s="73"/>
      <c r="BY61" s="45"/>
      <c r="BZ61" s="45"/>
      <c r="CA61" s="45"/>
      <c r="CB61" s="104"/>
      <c r="CC61" s="109"/>
      <c r="CD61" s="45"/>
      <c r="CE61" s="44"/>
      <c r="CF61" s="71"/>
      <c r="CG61" s="45"/>
      <c r="CH61" s="45"/>
      <c r="CI61" s="45"/>
      <c r="CJ61" s="71"/>
      <c r="CM61" s="696"/>
      <c r="CN61" s="696"/>
      <c r="CO61" s="130"/>
      <c r="CP61" s="132"/>
      <c r="CQ61" s="701"/>
      <c r="CR61" s="701"/>
    </row>
    <row r="62" spans="7:96" s="34" customFormat="1" ht="12.75">
      <c r="G62" s="71"/>
      <c r="H62" s="45"/>
      <c r="O62" s="71"/>
      <c r="P62" s="43"/>
      <c r="R62" s="24"/>
      <c r="S62" s="71"/>
      <c r="T62" s="43"/>
      <c r="U62" s="45"/>
      <c r="V62" s="45"/>
      <c r="W62" s="45"/>
      <c r="X62" s="45"/>
      <c r="Y62" s="71"/>
      <c r="Z62" s="41"/>
      <c r="AA62" s="41"/>
      <c r="AB62" s="35"/>
      <c r="AC62" s="525"/>
      <c r="AD62" s="525"/>
      <c r="AE62" s="525"/>
      <c r="AF62" s="73"/>
      <c r="AG62" s="35"/>
      <c r="AH62" s="41"/>
      <c r="AI62" s="35"/>
      <c r="AJ62" s="44"/>
      <c r="AK62" s="44"/>
      <c r="AL62" s="44"/>
      <c r="AM62" s="71"/>
      <c r="AN62" s="35"/>
      <c r="AO62" s="41"/>
      <c r="AP62" s="35"/>
      <c r="AQ62" s="44"/>
      <c r="AR62" s="44"/>
      <c r="AS62" s="44"/>
      <c r="AT62" s="71"/>
      <c r="AU62" s="35"/>
      <c r="AV62" s="41"/>
      <c r="AW62" s="35"/>
      <c r="AX62" s="44"/>
      <c r="AY62" s="44"/>
      <c r="AZ62" s="44"/>
      <c r="BA62" s="71"/>
      <c r="BB62" s="35"/>
      <c r="BC62" s="41"/>
      <c r="BD62" s="35"/>
      <c r="BE62" s="44"/>
      <c r="BF62" s="44"/>
      <c r="BG62" s="44"/>
      <c r="BH62" s="71"/>
      <c r="BI62" s="44"/>
      <c r="BJ62" s="45"/>
      <c r="BK62" s="45"/>
      <c r="BL62" s="71"/>
      <c r="BM62" s="44"/>
      <c r="BN62" s="45"/>
      <c r="BO62" s="45"/>
      <c r="BP62" s="71"/>
      <c r="BQ62" s="44"/>
      <c r="BR62" s="45"/>
      <c r="BS62" s="45"/>
      <c r="BT62" s="123"/>
      <c r="BU62" s="45"/>
      <c r="BV62" s="45"/>
      <c r="BW62" s="45"/>
      <c r="BX62" s="73"/>
      <c r="BY62" s="45"/>
      <c r="BZ62" s="45"/>
      <c r="CA62" s="45"/>
      <c r="CB62" s="104"/>
      <c r="CC62" s="109"/>
      <c r="CD62" s="45"/>
      <c r="CE62" s="44"/>
      <c r="CF62" s="71"/>
      <c r="CG62" s="45"/>
      <c r="CH62" s="45"/>
      <c r="CI62" s="45"/>
      <c r="CJ62" s="71"/>
      <c r="CM62" s="697"/>
      <c r="CN62" s="697"/>
      <c r="CO62" s="24"/>
      <c r="CP62" s="133"/>
      <c r="CQ62" s="702"/>
      <c r="CR62" s="702"/>
    </row>
    <row r="63" spans="7:96" s="34" customFormat="1" ht="12.75">
      <c r="G63" s="71"/>
      <c r="H63" s="45"/>
      <c r="O63" s="71"/>
      <c r="P63" s="43"/>
      <c r="R63" s="24"/>
      <c r="S63" s="71"/>
      <c r="T63" s="63"/>
      <c r="U63" s="45"/>
      <c r="V63" s="45"/>
      <c r="W63" s="45"/>
      <c r="X63" s="45"/>
      <c r="Y63" s="71"/>
      <c r="Z63" s="41"/>
      <c r="AA63" s="41"/>
      <c r="AB63" s="35"/>
      <c r="AC63" s="525"/>
      <c r="AD63" s="525"/>
      <c r="AE63" s="525"/>
      <c r="AF63" s="73"/>
      <c r="AG63" s="35"/>
      <c r="AH63" s="41"/>
      <c r="AI63" s="35"/>
      <c r="AJ63" s="44"/>
      <c r="AK63" s="44"/>
      <c r="AL63" s="44"/>
      <c r="AM63" s="71"/>
      <c r="AN63" s="35"/>
      <c r="AO63" s="41"/>
      <c r="AP63" s="35"/>
      <c r="AQ63" s="44"/>
      <c r="AR63" s="44"/>
      <c r="AS63" s="44"/>
      <c r="AT63" s="71"/>
      <c r="AU63" s="35"/>
      <c r="AV63" s="41"/>
      <c r="AW63" s="35"/>
      <c r="AX63" s="44"/>
      <c r="AY63" s="44"/>
      <c r="AZ63" s="44"/>
      <c r="BA63" s="71"/>
      <c r="BB63" s="35"/>
      <c r="BC63" s="41"/>
      <c r="BD63" s="35"/>
      <c r="BE63" s="44"/>
      <c r="BF63" s="44"/>
      <c r="BG63" s="44"/>
      <c r="BH63" s="71"/>
      <c r="BI63" s="44"/>
      <c r="BJ63" s="45"/>
      <c r="BK63" s="45"/>
      <c r="BL63" s="71"/>
      <c r="BM63" s="44"/>
      <c r="BN63" s="45"/>
      <c r="BO63" s="45"/>
      <c r="BP63" s="71"/>
      <c r="BQ63" s="44"/>
      <c r="BR63" s="45"/>
      <c r="BS63" s="45"/>
      <c r="BT63" s="123"/>
      <c r="BU63" s="45"/>
      <c r="BV63" s="45"/>
      <c r="BW63" s="45"/>
      <c r="BX63" s="73"/>
      <c r="BY63" s="45"/>
      <c r="BZ63" s="45"/>
      <c r="CA63" s="45"/>
      <c r="CB63" s="104"/>
      <c r="CC63" s="45"/>
      <c r="CD63" s="45"/>
      <c r="CE63" s="44"/>
      <c r="CF63" s="71"/>
      <c r="CG63" s="45"/>
      <c r="CH63" s="45"/>
      <c r="CI63" s="45"/>
      <c r="CJ63" s="71"/>
      <c r="CM63" s="525"/>
      <c r="CN63" s="525"/>
      <c r="CO63" s="24"/>
      <c r="CP63" s="44"/>
      <c r="CQ63" s="521"/>
      <c r="CR63" s="521"/>
    </row>
    <row r="64" spans="7:96" s="34" customFormat="1" ht="12.75">
      <c r="G64" s="71"/>
      <c r="H64" s="45"/>
      <c r="O64" s="71"/>
      <c r="P64" s="63"/>
      <c r="R64" s="24"/>
      <c r="S64" s="71"/>
      <c r="T64" s="63"/>
      <c r="U64" s="45"/>
      <c r="V64" s="45"/>
      <c r="W64" s="45"/>
      <c r="X64" s="45"/>
      <c r="Y64" s="71"/>
      <c r="Z64" s="41"/>
      <c r="AA64" s="41"/>
      <c r="AB64" s="35"/>
      <c r="AC64" s="525"/>
      <c r="AD64" s="525"/>
      <c r="AE64" s="525"/>
      <c r="AF64" s="73"/>
      <c r="AG64" s="35"/>
      <c r="AH64" s="41"/>
      <c r="AI64" s="35"/>
      <c r="AJ64" s="44"/>
      <c r="AK64" s="44"/>
      <c r="AL64" s="44"/>
      <c r="AM64" s="71"/>
      <c r="AN64" s="35"/>
      <c r="AO64" s="41"/>
      <c r="AP64" s="35"/>
      <c r="AQ64" s="44"/>
      <c r="AR64" s="44"/>
      <c r="AS64" s="44"/>
      <c r="AT64" s="71"/>
      <c r="AU64" s="35"/>
      <c r="AV64" s="41"/>
      <c r="AW64" s="35"/>
      <c r="AX64" s="44"/>
      <c r="AY64" s="44"/>
      <c r="AZ64" s="44"/>
      <c r="BA64" s="71"/>
      <c r="BB64" s="35"/>
      <c r="BC64" s="41"/>
      <c r="BD64" s="35"/>
      <c r="BE64" s="44"/>
      <c r="BF64" s="44"/>
      <c r="BG64" s="44"/>
      <c r="BH64" s="71"/>
      <c r="BI64" s="44"/>
      <c r="BJ64" s="45"/>
      <c r="BK64" s="45"/>
      <c r="BL64" s="71"/>
      <c r="BM64" s="44"/>
      <c r="BN64" s="45"/>
      <c r="BO64" s="45"/>
      <c r="BP64" s="71"/>
      <c r="BQ64" s="44"/>
      <c r="BR64" s="45"/>
      <c r="BS64" s="45"/>
      <c r="BT64" s="123"/>
      <c r="BU64" s="45"/>
      <c r="BV64" s="45"/>
      <c r="BW64" s="45"/>
      <c r="BX64" s="73"/>
      <c r="BY64" s="45"/>
      <c r="BZ64" s="45"/>
      <c r="CA64" s="45"/>
      <c r="CB64" s="104"/>
      <c r="CC64" s="45"/>
      <c r="CD64" s="45"/>
      <c r="CE64" s="44"/>
      <c r="CF64" s="71"/>
      <c r="CG64" s="45"/>
      <c r="CH64" s="45"/>
      <c r="CI64" s="45"/>
      <c r="CJ64" s="71"/>
      <c r="CM64" s="525"/>
      <c r="CN64" s="525"/>
      <c r="CO64" s="24"/>
      <c r="CP64" s="44"/>
      <c r="CQ64" s="521"/>
      <c r="CR64" s="521"/>
    </row>
    <row r="65" spans="7:96" s="34" customFormat="1" ht="12.75">
      <c r="G65" s="71"/>
      <c r="H65" s="45"/>
      <c r="O65" s="71"/>
      <c r="P65" s="63"/>
      <c r="R65" s="24"/>
      <c r="S65" s="71"/>
      <c r="T65" s="63"/>
      <c r="U65" s="45"/>
      <c r="V65" s="45"/>
      <c r="W65" s="45"/>
      <c r="X65" s="45"/>
      <c r="Y65" s="71"/>
      <c r="Z65" s="41"/>
      <c r="AA65" s="41"/>
      <c r="AB65" s="35"/>
      <c r="AC65" s="525"/>
      <c r="AD65" s="525"/>
      <c r="AE65" s="525"/>
      <c r="AF65" s="73"/>
      <c r="AG65" s="35"/>
      <c r="AH65" s="41"/>
      <c r="AI65" s="35"/>
      <c r="AJ65" s="44"/>
      <c r="AK65" s="44"/>
      <c r="AL65" s="44"/>
      <c r="AM65" s="71"/>
      <c r="AN65" s="35"/>
      <c r="AO65" s="41"/>
      <c r="AP65" s="35"/>
      <c r="AQ65" s="44"/>
      <c r="AR65" s="44"/>
      <c r="AS65" s="44"/>
      <c r="AT65" s="71"/>
      <c r="AU65" s="35"/>
      <c r="AV65" s="41"/>
      <c r="AW65" s="35"/>
      <c r="AX65" s="44"/>
      <c r="AY65" s="44"/>
      <c r="AZ65" s="44"/>
      <c r="BA65" s="71"/>
      <c r="BB65" s="35"/>
      <c r="BC65" s="41"/>
      <c r="BD65" s="35"/>
      <c r="BE65" s="44"/>
      <c r="BF65" s="44"/>
      <c r="BG65" s="44"/>
      <c r="BH65" s="71"/>
      <c r="BI65" s="44"/>
      <c r="BJ65" s="45"/>
      <c r="BK65" s="45"/>
      <c r="BL65" s="71"/>
      <c r="BM65" s="44"/>
      <c r="BN65" s="45"/>
      <c r="BO65" s="45"/>
      <c r="BP65" s="71"/>
      <c r="BQ65" s="44"/>
      <c r="BR65" s="45"/>
      <c r="BS65" s="45"/>
      <c r="BT65" s="123"/>
      <c r="BU65" s="45"/>
      <c r="BV65" s="45"/>
      <c r="BW65" s="45"/>
      <c r="BX65" s="73"/>
      <c r="BY65" s="45"/>
      <c r="BZ65" s="45"/>
      <c r="CA65" s="45"/>
      <c r="CB65" s="104"/>
      <c r="CC65" s="45"/>
      <c r="CD65" s="45"/>
      <c r="CE65" s="44"/>
      <c r="CF65" s="71"/>
      <c r="CG65" s="45"/>
      <c r="CH65" s="45"/>
      <c r="CI65" s="45"/>
      <c r="CJ65" s="71"/>
      <c r="CM65" s="525"/>
      <c r="CN65" s="525"/>
      <c r="CO65" s="24"/>
      <c r="CP65" s="44"/>
      <c r="CQ65" s="521"/>
      <c r="CR65" s="521"/>
    </row>
    <row r="66" spans="16:93" ht="12.75">
      <c r="P66" s="3"/>
      <c r="T66" s="63"/>
      <c r="U66" s="45"/>
      <c r="V66" s="45"/>
      <c r="W66" s="45"/>
      <c r="X66" s="45"/>
      <c r="CO66" s="111"/>
    </row>
    <row r="67" spans="16:93" ht="12.75">
      <c r="P67" s="3"/>
      <c r="T67" s="63"/>
      <c r="U67" s="45"/>
      <c r="V67" s="45"/>
      <c r="W67" s="45"/>
      <c r="X67" s="45"/>
      <c r="CO67" s="111"/>
    </row>
    <row r="68" spans="16:93" ht="12.75">
      <c r="P68" s="3"/>
      <c r="T68" s="63"/>
      <c r="U68" s="45"/>
      <c r="V68" s="45"/>
      <c r="W68" s="45"/>
      <c r="X68" s="45"/>
      <c r="CO68" s="111"/>
    </row>
    <row r="69" spans="16:93" ht="12.75">
      <c r="P69" s="3"/>
      <c r="T69" s="63"/>
      <c r="U69" s="45"/>
      <c r="V69" s="45"/>
      <c r="W69" s="45"/>
      <c r="X69" s="45"/>
      <c r="CO69" s="111"/>
    </row>
    <row r="70" spans="16:93" ht="12.75">
      <c r="P70" s="3"/>
      <c r="T70" s="63"/>
      <c r="U70" s="45"/>
      <c r="V70" s="45"/>
      <c r="W70" s="45"/>
      <c r="X70" s="45"/>
      <c r="CO70" s="111"/>
    </row>
    <row r="71" spans="16:24" ht="12.75">
      <c r="P71" s="3"/>
      <c r="T71" s="63"/>
      <c r="U71" s="45"/>
      <c r="V71" s="45"/>
      <c r="W71" s="45"/>
      <c r="X71" s="45"/>
    </row>
    <row r="72" spans="16:24" ht="12.75">
      <c r="P72" s="3"/>
      <c r="T72" s="63"/>
      <c r="U72" s="45"/>
      <c r="V72" s="45"/>
      <c r="W72" s="45"/>
      <c r="X72" s="45"/>
    </row>
    <row r="73" spans="16:24" ht="12.75">
      <c r="P73" s="3"/>
      <c r="T73" s="63"/>
      <c r="U73" s="45"/>
      <c r="V73" s="45"/>
      <c r="W73" s="45"/>
      <c r="X73" s="45"/>
    </row>
    <row r="74" spans="16:24" ht="12.75">
      <c r="P74" s="3"/>
      <c r="T74" s="63"/>
      <c r="U74" s="45"/>
      <c r="V74" s="45"/>
      <c r="W74" s="45"/>
      <c r="X74" s="45"/>
    </row>
    <row r="75" spans="16:24" ht="12.75">
      <c r="P75" s="3"/>
      <c r="T75" s="63"/>
      <c r="U75" s="45"/>
      <c r="V75" s="45"/>
      <c r="W75" s="45"/>
      <c r="X75" s="45"/>
    </row>
    <row r="76" spans="16:24" ht="12.75">
      <c r="P76" s="3"/>
      <c r="T76" s="63"/>
      <c r="U76" s="45"/>
      <c r="V76" s="45"/>
      <c r="W76" s="45"/>
      <c r="X76" s="45"/>
    </row>
    <row r="77" spans="16:24" ht="12.75">
      <c r="P77" s="3"/>
      <c r="T77" s="63"/>
      <c r="U77" s="45"/>
      <c r="V77" s="45"/>
      <c r="W77" s="45"/>
      <c r="X77" s="45"/>
    </row>
    <row r="78" spans="16:24" ht="12.75">
      <c r="P78" s="3"/>
      <c r="T78" s="63"/>
      <c r="U78" s="45"/>
      <c r="V78" s="45"/>
      <c r="W78" s="45"/>
      <c r="X78" s="45"/>
    </row>
    <row r="79" spans="16:24" ht="12.75">
      <c r="P79" s="3"/>
      <c r="T79" s="63"/>
      <c r="U79" s="45"/>
      <c r="V79" s="45"/>
      <c r="W79" s="45"/>
      <c r="X79" s="45"/>
    </row>
    <row r="80" spans="16:24" ht="12.75">
      <c r="P80" s="3"/>
      <c r="T80" s="63"/>
      <c r="U80" s="45"/>
      <c r="V80" s="45"/>
      <c r="W80" s="45"/>
      <c r="X80" s="45"/>
    </row>
    <row r="81" spans="16:24" ht="12.75">
      <c r="P81" s="3"/>
      <c r="T81" s="63"/>
      <c r="U81" s="45"/>
      <c r="V81" s="45"/>
      <c r="W81" s="45"/>
      <c r="X81" s="45"/>
    </row>
    <row r="82" spans="16:24" ht="12.75">
      <c r="P82" s="3"/>
      <c r="T82" s="63"/>
      <c r="U82" s="45"/>
      <c r="V82" s="45"/>
      <c r="W82" s="45"/>
      <c r="X82" s="45"/>
    </row>
    <row r="83" spans="16:24" ht="12.75">
      <c r="P83" s="3"/>
      <c r="T83" s="63"/>
      <c r="U83" s="45"/>
      <c r="V83" s="45"/>
      <c r="W83" s="45"/>
      <c r="X83" s="45"/>
    </row>
    <row r="84" spans="16:24" ht="12.75">
      <c r="P84" s="3"/>
      <c r="T84" s="63"/>
      <c r="U84" s="45"/>
      <c r="V84" s="45"/>
      <c r="W84" s="45"/>
      <c r="X84" s="45"/>
    </row>
    <row r="85" spans="16:24" ht="12.75">
      <c r="P85" s="3"/>
      <c r="T85" s="63"/>
      <c r="U85" s="45"/>
      <c r="V85" s="45"/>
      <c r="W85" s="45"/>
      <c r="X85" s="45"/>
    </row>
    <row r="86" spans="16:24" ht="12.75">
      <c r="P86" s="3"/>
      <c r="T86" s="63"/>
      <c r="U86" s="45"/>
      <c r="V86" s="45"/>
      <c r="W86" s="45"/>
      <c r="X86" s="45"/>
    </row>
    <row r="87" spans="16:24" ht="12.75">
      <c r="P87" s="3"/>
      <c r="T87" s="63"/>
      <c r="U87" s="45"/>
      <c r="V87" s="45"/>
      <c r="W87" s="45"/>
      <c r="X87" s="45"/>
    </row>
    <row r="88" spans="16:24" ht="12.75">
      <c r="P88" s="3"/>
      <c r="T88" s="63"/>
      <c r="U88" s="45"/>
      <c r="V88" s="45"/>
      <c r="W88" s="45"/>
      <c r="X88" s="45"/>
    </row>
    <row r="89" spans="16:24" ht="12.75">
      <c r="P89" s="3"/>
      <c r="T89" s="63"/>
      <c r="U89" s="45"/>
      <c r="V89" s="45"/>
      <c r="W89" s="45"/>
      <c r="X89" s="45"/>
    </row>
    <row r="90" spans="16:24" ht="12.75">
      <c r="P90" s="3"/>
      <c r="T90" s="63"/>
      <c r="U90" s="45"/>
      <c r="V90" s="45"/>
      <c r="W90" s="45"/>
      <c r="X90" s="45"/>
    </row>
    <row r="91" spans="16:24" ht="12.75">
      <c r="P91" s="3"/>
      <c r="T91" s="63"/>
      <c r="U91" s="45"/>
      <c r="V91" s="45"/>
      <c r="W91" s="45"/>
      <c r="X91" s="45"/>
    </row>
    <row r="92" spans="16:24" ht="12.75">
      <c r="P92" s="3"/>
      <c r="T92" s="63"/>
      <c r="U92" s="45"/>
      <c r="V92" s="45"/>
      <c r="W92" s="45"/>
      <c r="X92" s="45"/>
    </row>
    <row r="93" spans="16:24" ht="12.75">
      <c r="P93" s="3"/>
      <c r="T93" s="63"/>
      <c r="U93" s="45"/>
      <c r="V93" s="45"/>
      <c r="W93" s="45"/>
      <c r="X93" s="45"/>
    </row>
    <row r="94" spans="16:24" ht="12.75">
      <c r="P94" s="3"/>
      <c r="T94" s="63"/>
      <c r="U94" s="45"/>
      <c r="V94" s="45"/>
      <c r="W94" s="45"/>
      <c r="X94" s="45"/>
    </row>
    <row r="95" spans="16:24" ht="12.75">
      <c r="P95" s="3"/>
      <c r="T95" s="63"/>
      <c r="U95" s="45"/>
      <c r="V95" s="45"/>
      <c r="W95" s="45"/>
      <c r="X95" s="45"/>
    </row>
    <row r="96" spans="16:24" ht="12.75">
      <c r="P96" s="3"/>
      <c r="T96" s="63"/>
      <c r="U96" s="45"/>
      <c r="V96" s="45"/>
      <c r="W96" s="45"/>
      <c r="X96" s="45"/>
    </row>
    <row r="97" spans="16:24" ht="12.75">
      <c r="P97" s="3"/>
      <c r="T97" s="63"/>
      <c r="U97" s="45"/>
      <c r="V97" s="45"/>
      <c r="W97" s="45"/>
      <c r="X97" s="45"/>
    </row>
    <row r="98" spans="16:24" ht="12.75">
      <c r="P98" s="3"/>
      <c r="T98" s="63"/>
      <c r="U98" s="45"/>
      <c r="V98" s="45"/>
      <c r="W98" s="45"/>
      <c r="X98" s="45"/>
    </row>
    <row r="99" spans="16:24" ht="12.75">
      <c r="P99" s="3"/>
      <c r="T99" s="63"/>
      <c r="U99" s="45"/>
      <c r="V99" s="45"/>
      <c r="W99" s="45"/>
      <c r="X99" s="45"/>
    </row>
    <row r="100" spans="16:24" ht="12.75">
      <c r="P100" s="3"/>
      <c r="T100" s="63"/>
      <c r="U100" s="45"/>
      <c r="V100" s="45"/>
      <c r="W100" s="45"/>
      <c r="X100" s="45"/>
    </row>
    <row r="101" spans="16:24" ht="12.75">
      <c r="P101" s="3"/>
      <c r="T101" s="63"/>
      <c r="U101" s="45"/>
      <c r="V101" s="45"/>
      <c r="W101" s="45"/>
      <c r="X101" s="45"/>
    </row>
    <row r="102" spans="16:24" ht="12.75">
      <c r="P102" s="3"/>
      <c r="T102" s="63"/>
      <c r="U102" s="45"/>
      <c r="V102" s="45"/>
      <c r="W102" s="45"/>
      <c r="X102" s="45"/>
    </row>
    <row r="103" spans="16:24" ht="12.75">
      <c r="P103" s="3"/>
      <c r="T103" s="63"/>
      <c r="U103" s="45"/>
      <c r="V103" s="45"/>
      <c r="W103" s="45"/>
      <c r="X103" s="45"/>
    </row>
    <row r="104" spans="16:24" ht="12.75">
      <c r="P104" s="3"/>
      <c r="T104" s="63"/>
      <c r="U104" s="45"/>
      <c r="V104" s="45"/>
      <c r="W104" s="45"/>
      <c r="X104" s="45"/>
    </row>
    <row r="105" spans="16:24" ht="12.75">
      <c r="P105" s="3"/>
      <c r="T105" s="63"/>
      <c r="U105" s="45"/>
      <c r="V105" s="45"/>
      <c r="W105" s="45"/>
      <c r="X105" s="45"/>
    </row>
    <row r="106" spans="16:24" ht="12.75">
      <c r="P106" s="3"/>
      <c r="T106" s="63"/>
      <c r="U106" s="45"/>
      <c r="V106" s="45"/>
      <c r="W106" s="45"/>
      <c r="X106" s="45"/>
    </row>
    <row r="107" spans="16:24" ht="12.75">
      <c r="P107" s="3"/>
      <c r="T107" s="63"/>
      <c r="U107" s="45"/>
      <c r="V107" s="45"/>
      <c r="W107" s="45"/>
      <c r="X107" s="45"/>
    </row>
    <row r="108" spans="16:24" ht="12.75">
      <c r="P108" s="3"/>
      <c r="T108" s="63"/>
      <c r="U108" s="45"/>
      <c r="V108" s="45"/>
      <c r="W108" s="45"/>
      <c r="X108" s="45"/>
    </row>
    <row r="109" spans="16:24" ht="12.75">
      <c r="P109" s="3"/>
      <c r="T109" s="63"/>
      <c r="U109" s="45"/>
      <c r="V109" s="45"/>
      <c r="W109" s="45"/>
      <c r="X109" s="45"/>
    </row>
    <row r="110" spans="16:24" ht="12.75">
      <c r="P110" s="3"/>
      <c r="T110" s="63"/>
      <c r="U110" s="45"/>
      <c r="V110" s="45"/>
      <c r="W110" s="45"/>
      <c r="X110" s="45"/>
    </row>
    <row r="111" spans="16:20" ht="12.75">
      <c r="P111" s="3"/>
      <c r="T111" s="63"/>
    </row>
    <row r="112" spans="16:20" ht="12.75">
      <c r="P112" s="3"/>
      <c r="T112" s="63"/>
    </row>
    <row r="113" spans="16:20" ht="12.75">
      <c r="P113" s="3"/>
      <c r="T113" s="63"/>
    </row>
  </sheetData>
  <sheetProtection/>
  <mergeCells count="21">
    <mergeCell ref="I4:N4"/>
    <mergeCell ref="BI4:BK4"/>
    <mergeCell ref="A4:F4"/>
    <mergeCell ref="BQ4:BS4"/>
    <mergeCell ref="BM4:BO4"/>
    <mergeCell ref="P4:R4"/>
    <mergeCell ref="T4:X4"/>
    <mergeCell ref="AC4:AE4"/>
    <mergeCell ref="AN4:AP4"/>
    <mergeCell ref="AU4:AW4"/>
    <mergeCell ref="CC4:CE4"/>
    <mergeCell ref="CG4:CI4"/>
    <mergeCell ref="BY4:CA4"/>
    <mergeCell ref="BU4:BW4"/>
    <mergeCell ref="Z4:AB4"/>
    <mergeCell ref="AG4:AI4"/>
    <mergeCell ref="BE4:BG4"/>
    <mergeCell ref="AX4:AZ4"/>
    <mergeCell ref="AQ4:AS4"/>
    <mergeCell ref="AJ4:AL4"/>
    <mergeCell ref="BB4:BD4"/>
  </mergeCells>
  <printOptions/>
  <pageMargins left="0.75" right="0.75" top="1" bottom="1" header="0.5" footer="0.5"/>
  <pageSetup horizontalDpi="300" verticalDpi="300" orientation="portrait" r:id="rId1"/>
  <ignoredErrors>
    <ignoredError sqref="R57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D49"/>
  <sheetViews>
    <sheetView zoomScalePageLayoutView="0" workbookViewId="0" topLeftCell="A13">
      <selection activeCell="Y3" sqref="Y3"/>
    </sheetView>
  </sheetViews>
  <sheetFormatPr defaultColWidth="9.140625" defaultRowHeight="9.75" customHeight="1"/>
  <cols>
    <col min="1" max="1" width="31.140625" style="5" customWidth="1"/>
    <col min="2" max="3" width="6.421875" style="5" customWidth="1"/>
    <col min="4" max="4" width="6.140625" style="5" customWidth="1"/>
    <col min="5" max="5" width="6.00390625" style="5" customWidth="1"/>
    <col min="6" max="6" width="6.140625" style="4" customWidth="1"/>
    <col min="7" max="7" width="6.28125" style="5" customWidth="1"/>
    <col min="8" max="8" width="6.8515625" style="5" bestFit="1" customWidth="1"/>
    <col min="9" max="9" width="6.8515625" style="4" bestFit="1" customWidth="1"/>
    <col min="10" max="10" width="6.8515625" style="4" customWidth="1"/>
    <col min="11" max="11" width="6.140625" style="4" customWidth="1"/>
    <col min="12" max="12" width="6.421875" style="6" customWidth="1"/>
    <col min="13" max="14" width="7.140625" style="674" bestFit="1" customWidth="1"/>
    <col min="15" max="15" width="7.140625" style="674" customWidth="1"/>
    <col min="16" max="16" width="39.421875" style="5" customWidth="1"/>
    <col min="17" max="23" width="9.140625" style="5" customWidth="1"/>
    <col min="24" max="24" width="15.8515625" style="5" customWidth="1"/>
    <col min="25" max="16384" width="9.140625" style="5" customWidth="1"/>
  </cols>
  <sheetData>
    <row r="1" spans="1:15" s="111" customFormat="1" ht="12" customHeight="1">
      <c r="A1" s="1484" t="s">
        <v>383</v>
      </c>
      <c r="B1" s="1485"/>
      <c r="C1" s="1485"/>
      <c r="D1" s="1485"/>
      <c r="E1" s="1485"/>
      <c r="F1" s="1485"/>
      <c r="G1" s="1485"/>
      <c r="H1" s="1485"/>
      <c r="I1" s="1485"/>
      <c r="J1" s="1485"/>
      <c r="K1" s="1485"/>
      <c r="L1" s="1485"/>
      <c r="M1" s="1485"/>
      <c r="N1" s="1485"/>
      <c r="O1" s="1486"/>
    </row>
    <row r="2" spans="1:25" s="1336" customFormat="1" ht="9.75" customHeight="1">
      <c r="A2" s="1332"/>
      <c r="B2" s="1332" t="s">
        <v>173</v>
      </c>
      <c r="C2" s="1332"/>
      <c r="D2" s="1332" t="s">
        <v>174</v>
      </c>
      <c r="E2" s="1332"/>
      <c r="F2" s="1332" t="s">
        <v>175</v>
      </c>
      <c r="G2" s="1332"/>
      <c r="H2" s="1332"/>
      <c r="I2" s="1332"/>
      <c r="J2" s="1332"/>
      <c r="K2" s="1332" t="s">
        <v>382</v>
      </c>
      <c r="L2" s="1333"/>
      <c r="M2" s="1487" t="s">
        <v>176</v>
      </c>
      <c r="N2" s="1488"/>
      <c r="O2" s="1489"/>
      <c r="P2" s="1335"/>
      <c r="Q2" s="1336" t="s">
        <v>257</v>
      </c>
      <c r="Y2" s="1336" t="s">
        <v>454</v>
      </c>
    </row>
    <row r="3" spans="1:30" s="1344" customFormat="1" ht="9.75" customHeight="1" thickBot="1">
      <c r="A3" s="1340"/>
      <c r="B3" s="1392">
        <v>1984</v>
      </c>
      <c r="C3" s="1392">
        <v>1990</v>
      </c>
      <c r="D3" s="1392">
        <v>1991</v>
      </c>
      <c r="E3" s="1392">
        <v>1997</v>
      </c>
      <c r="F3" s="1392">
        <v>1998</v>
      </c>
      <c r="G3" s="1392">
        <v>2000</v>
      </c>
      <c r="H3" s="1392">
        <v>2002</v>
      </c>
      <c r="I3" s="1392">
        <v>2004</v>
      </c>
      <c r="J3" s="1392">
        <v>2005</v>
      </c>
      <c r="K3" s="1393">
        <v>2006</v>
      </c>
      <c r="L3" s="1392">
        <v>2007</v>
      </c>
      <c r="M3" s="1394" t="s">
        <v>384</v>
      </c>
      <c r="N3" s="1394" t="s">
        <v>276</v>
      </c>
      <c r="O3" s="1395" t="s">
        <v>275</v>
      </c>
      <c r="P3" s="1338"/>
      <c r="Q3" s="1339">
        <v>1998</v>
      </c>
      <c r="R3" s="1340">
        <v>2000</v>
      </c>
      <c r="S3" s="1340">
        <v>2002</v>
      </c>
      <c r="T3" s="1341">
        <v>2004</v>
      </c>
      <c r="U3" s="1341">
        <v>2005</v>
      </c>
      <c r="V3" s="1342">
        <v>2006</v>
      </c>
      <c r="W3" s="1343">
        <v>2007</v>
      </c>
      <c r="Y3" s="1345">
        <v>1998</v>
      </c>
      <c r="Z3" s="1345">
        <v>2000</v>
      </c>
      <c r="AA3" s="1345">
        <v>2002</v>
      </c>
      <c r="AB3" s="1345">
        <v>2004</v>
      </c>
      <c r="AC3" s="1345">
        <v>2005</v>
      </c>
      <c r="AD3" s="1345">
        <v>2006</v>
      </c>
    </row>
    <row r="4" spans="1:30" s="1350" customFormat="1" ht="9.75" customHeight="1">
      <c r="A4" s="1380" t="s">
        <v>177</v>
      </c>
      <c r="B4" s="1381"/>
      <c r="C4" s="1381"/>
      <c r="D4" s="1381"/>
      <c r="E4" s="1381"/>
      <c r="F4" s="1380"/>
      <c r="G4" s="1381"/>
      <c r="H4" s="1381"/>
      <c r="I4" s="1380"/>
      <c r="J4" s="1380"/>
      <c r="K4" s="1382"/>
      <c r="L4" s="1382"/>
      <c r="M4" s="1383"/>
      <c r="N4" s="1383"/>
      <c r="O4" s="1383"/>
      <c r="P4" s="1347" t="s">
        <v>262</v>
      </c>
      <c r="Q4" s="1348">
        <f aca="true" t="shared" si="0" ref="Q4:W4">F19/$F19</f>
        <v>1</v>
      </c>
      <c r="R4" s="1348">
        <f t="shared" si="0"/>
        <v>1.1271343914357181</v>
      </c>
      <c r="S4" s="1348">
        <f t="shared" si="0"/>
        <v>1.3153575792950636</v>
      </c>
      <c r="T4" s="1348">
        <f t="shared" si="0"/>
        <v>1.3248723109909286</v>
      </c>
      <c r="U4" s="1348">
        <f t="shared" si="0"/>
        <v>1.4903313055810032</v>
      </c>
      <c r="V4" s="1348">
        <f t="shared" si="0"/>
        <v>1.4974344346799777</v>
      </c>
      <c r="W4" s="1348">
        <f t="shared" si="0"/>
        <v>1.6478562229880285</v>
      </c>
      <c r="X4" s="1349" t="s">
        <v>262</v>
      </c>
      <c r="Y4" s="1348">
        <f aca="true" t="shared" si="1" ref="Y4:AD4">$F19/F19</f>
        <v>1</v>
      </c>
      <c r="Z4" s="1348">
        <f t="shared" si="1"/>
        <v>0.887205649653031</v>
      </c>
      <c r="AA4" s="1348">
        <f t="shared" si="1"/>
        <v>0.7602495441094639</v>
      </c>
      <c r="AB4" s="1348">
        <f t="shared" si="1"/>
        <v>0.7547897195104464</v>
      </c>
      <c r="AC4" s="1348">
        <f t="shared" si="1"/>
        <v>0.6709917427455176</v>
      </c>
      <c r="AD4" s="1348">
        <f t="shared" si="1"/>
        <v>0.6678088715207846</v>
      </c>
    </row>
    <row r="5" spans="1:30" s="1350" customFormat="1" ht="9.75" customHeight="1">
      <c r="A5" s="1353" t="s">
        <v>178</v>
      </c>
      <c r="B5" s="1353">
        <v>787615</v>
      </c>
      <c r="C5" s="1353">
        <v>797241</v>
      </c>
      <c r="D5" s="1353">
        <v>797407</v>
      </c>
      <c r="E5" s="1353">
        <v>803612</v>
      </c>
      <c r="F5" s="1337">
        <v>812987</v>
      </c>
      <c r="G5" s="1353">
        <v>809767</v>
      </c>
      <c r="H5" s="1353">
        <v>810298</v>
      </c>
      <c r="I5" s="1353">
        <v>810707</v>
      </c>
      <c r="J5" s="1353">
        <v>812871</v>
      </c>
      <c r="K5" s="1354">
        <v>814770</v>
      </c>
      <c r="L5" s="1337">
        <v>815504</v>
      </c>
      <c r="M5" s="1334">
        <f>(L5-F5)*100/F5</f>
        <v>0.309599046479218</v>
      </c>
      <c r="N5" s="1334">
        <f>(L5-B5)*100/B5</f>
        <v>3.54094322733823</v>
      </c>
      <c r="O5" s="1334">
        <f>(L5-K5)*100/K5</f>
        <v>0.09008677295433067</v>
      </c>
      <c r="P5" s="1351" t="s">
        <v>258</v>
      </c>
      <c r="Q5" s="1348">
        <f aca="true" t="shared" si="2" ref="Q5:W5">F23/$F23</f>
        <v>1</v>
      </c>
      <c r="R5" s="1348">
        <f t="shared" si="2"/>
        <v>0.6582812680115274</v>
      </c>
      <c r="S5" s="1348">
        <f t="shared" si="2"/>
        <v>0.6521291066282422</v>
      </c>
      <c r="T5" s="1348">
        <f t="shared" si="2"/>
        <v>0.6213682997118156</v>
      </c>
      <c r="U5" s="1348">
        <f t="shared" si="2"/>
        <v>0.529085878962536</v>
      </c>
      <c r="V5" s="1348">
        <f t="shared" si="2"/>
        <v>0.609063976945245</v>
      </c>
      <c r="W5" s="1348">
        <f t="shared" si="2"/>
        <v>0.5936835734870317</v>
      </c>
      <c r="X5" s="1352" t="s">
        <v>258</v>
      </c>
      <c r="Y5" s="1348">
        <f aca="true" t="shared" si="3" ref="Y5:AD5">$F23/F23</f>
        <v>1</v>
      </c>
      <c r="Z5" s="1348">
        <f t="shared" si="3"/>
        <v>1.5191074827644777</v>
      </c>
      <c r="AA5" s="1348">
        <f t="shared" si="3"/>
        <v>1.5334386854320672</v>
      </c>
      <c r="AB5" s="1348">
        <f t="shared" si="3"/>
        <v>1.6093514916415754</v>
      </c>
      <c r="AC5" s="1348">
        <f t="shared" si="3"/>
        <v>1.8900523332069668</v>
      </c>
      <c r="AD5" s="1348">
        <f t="shared" si="3"/>
        <v>1.64186364298787</v>
      </c>
    </row>
    <row r="6" spans="1:30" s="1355" customFormat="1" ht="9.75" customHeight="1">
      <c r="A6" s="1346" t="s">
        <v>179</v>
      </c>
      <c r="B6" s="1346"/>
      <c r="C6" s="1346"/>
      <c r="D6" s="1346"/>
      <c r="E6" s="1346">
        <v>767689</v>
      </c>
      <c r="F6" s="1332">
        <v>769477</v>
      </c>
      <c r="G6" s="1346">
        <v>770622</v>
      </c>
      <c r="H6" s="1346">
        <v>771862</v>
      </c>
      <c r="I6" s="1346">
        <v>773295</v>
      </c>
      <c r="J6" s="1346">
        <v>775860</v>
      </c>
      <c r="K6" s="1356">
        <v>777682</v>
      </c>
      <c r="L6" s="1333">
        <v>777741</v>
      </c>
      <c r="M6" s="1334">
        <f>(L6-F6)*100/F6</f>
        <v>1.07397622021191</v>
      </c>
      <c r="N6" s="1334" t="s">
        <v>140</v>
      </c>
      <c r="O6" s="1334"/>
      <c r="P6" s="1351" t="s">
        <v>259</v>
      </c>
      <c r="Q6" s="1348">
        <f aca="true" t="shared" si="4" ref="Q6:W6">F26/$F26</f>
        <v>1</v>
      </c>
      <c r="R6" s="1348">
        <f t="shared" si="4"/>
        <v>0.5545603511338698</v>
      </c>
      <c r="S6" s="1348">
        <f t="shared" si="4"/>
        <v>0.4562838332114118</v>
      </c>
      <c r="T6" s="1348">
        <f t="shared" si="4"/>
        <v>0.6598566203365032</v>
      </c>
      <c r="U6" s="1348">
        <f t="shared" si="4"/>
        <v>0.5966788588149231</v>
      </c>
      <c r="V6" s="1348">
        <f t="shared" si="4"/>
        <v>0.533501097293343</v>
      </c>
      <c r="W6" s="1348">
        <f t="shared" si="4"/>
        <v>0.44926408193123624</v>
      </c>
      <c r="X6" s="1352" t="s">
        <v>259</v>
      </c>
      <c r="Y6" s="1348">
        <f aca="true" t="shared" si="5" ref="Y6:AD6">$F26/F26</f>
        <v>1</v>
      </c>
      <c r="Z6" s="1348">
        <f t="shared" si="5"/>
        <v>1.8032302488906242</v>
      </c>
      <c r="AA6" s="1348">
        <f t="shared" si="5"/>
        <v>2.1916183024978357</v>
      </c>
      <c r="AB6" s="1348">
        <f t="shared" si="5"/>
        <v>1.515480741088929</v>
      </c>
      <c r="AC6" s="1348">
        <f t="shared" si="5"/>
        <v>1.6759434077924626</v>
      </c>
      <c r="AD6" s="1348">
        <f t="shared" si="5"/>
        <v>1.8744103902942018</v>
      </c>
    </row>
    <row r="7" spans="1:30" s="1350" customFormat="1" ht="9.75" customHeight="1">
      <c r="A7" s="1346"/>
      <c r="B7" s="1346"/>
      <c r="C7" s="1346"/>
      <c r="D7" s="1346"/>
      <c r="E7" s="1346"/>
      <c r="F7" s="1357"/>
      <c r="G7" s="1346"/>
      <c r="H7" s="1346"/>
      <c r="I7" s="1346"/>
      <c r="J7" s="1346"/>
      <c r="K7" s="1356"/>
      <c r="L7" s="1333"/>
      <c r="M7" s="1334"/>
      <c r="N7" s="1334" t="s">
        <v>140</v>
      </c>
      <c r="O7" s="1334"/>
      <c r="P7" s="1351" t="s">
        <v>260</v>
      </c>
      <c r="Q7" s="1348">
        <f aca="true" t="shared" si="6" ref="Q7:W7">F29/$F29</f>
        <v>1</v>
      </c>
      <c r="R7" s="1348">
        <f t="shared" si="6"/>
        <v>0.744512969588551</v>
      </c>
      <c r="S7" s="1348">
        <f t="shared" si="6"/>
        <v>0.8814481216457961</v>
      </c>
      <c r="T7" s="1348">
        <f t="shared" si="6"/>
        <v>0.8204601967799643</v>
      </c>
      <c r="U7" s="1348">
        <f t="shared" si="6"/>
        <v>0.6869771914132379</v>
      </c>
      <c r="V7" s="1348">
        <f t="shared" si="6"/>
        <v>0.5926185152057246</v>
      </c>
      <c r="W7" s="1348">
        <f t="shared" si="6"/>
        <v>0.6743193202146691</v>
      </c>
      <c r="X7" s="1352" t="s">
        <v>260</v>
      </c>
      <c r="Y7" s="1348">
        <f aca="true" t="shared" si="7" ref="Y7:AD7">$F29/F29</f>
        <v>1</v>
      </c>
      <c r="Z7" s="1348">
        <f t="shared" si="7"/>
        <v>1.3431599459612393</v>
      </c>
      <c r="AA7" s="1348">
        <f t="shared" si="7"/>
        <v>1.1344967167583835</v>
      </c>
      <c r="AB7" s="1348">
        <f t="shared" si="7"/>
        <v>1.2188281697572536</v>
      </c>
      <c r="AC7" s="1348">
        <f t="shared" si="7"/>
        <v>1.4556524037469378</v>
      </c>
      <c r="AD7" s="1348">
        <f t="shared" si="7"/>
        <v>1.6874261845377123</v>
      </c>
    </row>
    <row r="8" spans="1:30" s="1350" customFormat="1" ht="9.75" customHeight="1">
      <c r="A8" s="1353" t="s">
        <v>180</v>
      </c>
      <c r="B8" s="1353">
        <v>39649</v>
      </c>
      <c r="C8" s="1353">
        <v>54908</v>
      </c>
      <c r="D8" s="1353">
        <v>61174</v>
      </c>
      <c r="E8" s="1358">
        <v>79078.50803372773</v>
      </c>
      <c r="F8" s="1357">
        <v>83358.96143480769</v>
      </c>
      <c r="G8" s="1353">
        <v>95492</v>
      </c>
      <c r="H8" s="1353">
        <v>107114</v>
      </c>
      <c r="I8" s="1358">
        <v>111853.5907547363</v>
      </c>
      <c r="J8" s="1358">
        <v>126353.8531944183</v>
      </c>
      <c r="K8" s="1359">
        <v>128537.61215435031</v>
      </c>
      <c r="L8" s="1360">
        <v>145000</v>
      </c>
      <c r="M8" s="1361">
        <f>(L8-F8)*100/F8</f>
        <v>73.94650497583244</v>
      </c>
      <c r="N8" s="1334">
        <f>(L8-B8)*100/B8</f>
        <v>265.7090973290625</v>
      </c>
      <c r="O8" s="1362">
        <f>(L8-K8)*100/K8</f>
        <v>12.807448006643654</v>
      </c>
      <c r="P8" s="1351" t="s">
        <v>263</v>
      </c>
      <c r="Q8" s="1348">
        <f aca="true" t="shared" si="8" ref="Q8:W8">F31/$F31</f>
        <v>1</v>
      </c>
      <c r="R8" s="1348">
        <f t="shared" si="8"/>
        <v>0.8736441760423562</v>
      </c>
      <c r="S8" s="1348">
        <f t="shared" si="8"/>
        <v>1.1486037061548644</v>
      </c>
      <c r="T8" s="1348">
        <f t="shared" si="8"/>
        <v>1.1233500992720054</v>
      </c>
      <c r="U8" s="1348">
        <f t="shared" si="8"/>
        <v>1.1287926869622769</v>
      </c>
      <c r="V8" s="1348">
        <f t="shared" si="8"/>
        <v>1.1041921906022503</v>
      </c>
      <c r="W8" s="1348">
        <f t="shared" si="8"/>
        <v>1.1013620450033093</v>
      </c>
      <c r="X8" s="1352" t="s">
        <v>263</v>
      </c>
      <c r="Y8" s="1348">
        <f aca="true" t="shared" si="9" ref="Y8:AD8">$F31/F31</f>
        <v>1</v>
      </c>
      <c r="Z8" s="1348">
        <f t="shared" si="9"/>
        <v>1.144630763213052</v>
      </c>
      <c r="AA8" s="1348">
        <f t="shared" si="9"/>
        <v>0.8706222996159927</v>
      </c>
      <c r="AB8" s="1348">
        <f t="shared" si="9"/>
        <v>0.8901944288321662</v>
      </c>
      <c r="AC8" s="1348">
        <f t="shared" si="9"/>
        <v>0.885902266687363</v>
      </c>
      <c r="AD8" s="1348">
        <f t="shared" si="9"/>
        <v>0.9056394425816202</v>
      </c>
    </row>
    <row r="9" spans="1:30" s="1355" customFormat="1" ht="9.75" customHeight="1">
      <c r="A9" s="1346"/>
      <c r="B9" s="1346"/>
      <c r="C9" s="1346"/>
      <c r="D9" s="1346"/>
      <c r="E9" s="1346"/>
      <c r="F9" s="1332"/>
      <c r="G9" s="1346"/>
      <c r="H9" s="1346"/>
      <c r="I9" s="1346"/>
      <c r="J9" s="1346"/>
      <c r="K9" s="1356"/>
      <c r="L9" s="1333"/>
      <c r="M9" s="1363"/>
      <c r="N9" s="1334" t="s">
        <v>140</v>
      </c>
      <c r="O9" s="1334"/>
      <c r="P9" s="1351" t="s">
        <v>264</v>
      </c>
      <c r="Q9" s="1348">
        <f aca="true" t="shared" si="10" ref="Q9:W9">F33/$F33</f>
        <v>1</v>
      </c>
      <c r="R9" s="1348">
        <f t="shared" si="10"/>
        <v>0.9505615150063672</v>
      </c>
      <c r="S9" s="1348">
        <f t="shared" si="10"/>
        <v>0.8892571854153768</v>
      </c>
      <c r="T9" s="1348">
        <f t="shared" si="10"/>
        <v>0.8620490840800497</v>
      </c>
      <c r="U9" s="1348">
        <f t="shared" si="10"/>
        <v>0.8437955477411593</v>
      </c>
      <c r="V9" s="1348">
        <f t="shared" si="10"/>
        <v>0.8300192939004873</v>
      </c>
      <c r="W9" s="1348">
        <f t="shared" si="10"/>
        <v>0.8710036490764864</v>
      </c>
      <c r="X9" s="1352" t="s">
        <v>264</v>
      </c>
      <c r="Y9" s="1348">
        <f aca="true" t="shared" si="11" ref="Y9:AD9">$F33/F33</f>
        <v>1</v>
      </c>
      <c r="Z9" s="1348">
        <f t="shared" si="11"/>
        <v>1.0520097691871122</v>
      </c>
      <c r="AA9" s="1348">
        <f t="shared" si="11"/>
        <v>1.1245340677600424</v>
      </c>
      <c r="AB9" s="1348">
        <f t="shared" si="11"/>
        <v>1.1600267530788773</v>
      </c>
      <c r="AC9" s="1348">
        <f t="shared" si="11"/>
        <v>1.1851212093699712</v>
      </c>
      <c r="AD9" s="1348">
        <f t="shared" si="11"/>
        <v>1.2047912709362778</v>
      </c>
    </row>
    <row r="10" spans="1:30" s="1350" customFormat="1" ht="9.75" customHeight="1">
      <c r="A10" s="1353" t="s">
        <v>181</v>
      </c>
      <c r="B10" s="1353">
        <v>20007</v>
      </c>
      <c r="C10" s="1353">
        <v>30935</v>
      </c>
      <c r="D10" s="1353">
        <v>32250</v>
      </c>
      <c r="E10" s="1358">
        <v>41656.16740417017</v>
      </c>
      <c r="F10" s="1357">
        <v>44607.399626316284</v>
      </c>
      <c r="G10" s="1353">
        <v>54422</v>
      </c>
      <c r="H10" s="1353">
        <v>59860</v>
      </c>
      <c r="I10" s="1358">
        <v>58884.377463127865</v>
      </c>
      <c r="J10" s="1358">
        <v>61890.80186154999</v>
      </c>
      <c r="K10" s="1359">
        <v>67089.43137327099</v>
      </c>
      <c r="L10" s="1337">
        <v>76726</v>
      </c>
      <c r="M10" s="1363">
        <f>(L10-F10)*100/F10</f>
        <v>72.00285298570788</v>
      </c>
      <c r="N10" s="1334">
        <f>(L10-B10)*100/B10</f>
        <v>283.49577647823264</v>
      </c>
      <c r="O10" s="1334">
        <f>(L10-K10)*100/K10</f>
        <v>14.3637655432094</v>
      </c>
      <c r="P10" s="1351" t="s">
        <v>195</v>
      </c>
      <c r="Q10" s="1348">
        <f aca="true" t="shared" si="12" ref="Q10:W10">F36/$F36</f>
        <v>1</v>
      </c>
      <c r="R10" s="1348">
        <f t="shared" si="12"/>
        <v>0.9626582278481012</v>
      </c>
      <c r="S10" s="1348">
        <f t="shared" si="12"/>
        <v>0.9493670886075949</v>
      </c>
      <c r="T10" s="1348">
        <f t="shared" si="12"/>
        <v>0.9113924050632911</v>
      </c>
      <c r="U10" s="1348">
        <f t="shared" si="12"/>
        <v>0.9177215189873417</v>
      </c>
      <c r="V10" s="1348">
        <f t="shared" si="12"/>
        <v>0.899367088607595</v>
      </c>
      <c r="W10" s="1348">
        <f t="shared" si="12"/>
        <v>0.8575949367088607</v>
      </c>
      <c r="X10" s="1352" t="s">
        <v>195</v>
      </c>
      <c r="Y10" s="1348">
        <f aca="true" t="shared" si="13" ref="Y10:AD10">$F36/F36</f>
        <v>1</v>
      </c>
      <c r="Z10" s="1348">
        <f t="shared" si="13"/>
        <v>1.0387902695595004</v>
      </c>
      <c r="AA10" s="1348">
        <f t="shared" si="13"/>
        <v>1.0533333333333335</v>
      </c>
      <c r="AB10" s="1348">
        <f t="shared" si="13"/>
        <v>1.0972222222222223</v>
      </c>
      <c r="AC10" s="1348">
        <f t="shared" si="13"/>
        <v>1.0896551724137933</v>
      </c>
      <c r="AD10" s="1348">
        <f t="shared" si="13"/>
        <v>1.1118930330752992</v>
      </c>
    </row>
    <row r="11" spans="1:30" s="1355" customFormat="1" ht="9.75" customHeight="1">
      <c r="A11" s="1366" t="s">
        <v>182</v>
      </c>
      <c r="B11" s="1366">
        <v>53.81842636180229</v>
      </c>
      <c r="C11" s="1366">
        <v>56.60256527546521</v>
      </c>
      <c r="D11" s="1366">
        <v>53.417033822506376</v>
      </c>
      <c r="E11" s="1366">
        <v>55.39851340778762</v>
      </c>
      <c r="F11" s="1367">
        <v>54.637515193473185</v>
      </c>
      <c r="G11" s="1366">
        <v>58.9</v>
      </c>
      <c r="H11" s="1366">
        <v>55.9</v>
      </c>
      <c r="I11" s="1366">
        <v>54.4</v>
      </c>
      <c r="J11" s="1366">
        <v>50.87</v>
      </c>
      <c r="K11" s="1368">
        <v>54.88</v>
      </c>
      <c r="L11" s="1367">
        <v>57</v>
      </c>
      <c r="M11" s="1363">
        <f>(L11-F11)*100/F11</f>
        <v>4.323924318595348</v>
      </c>
      <c r="N11" s="1334">
        <f>(L11-B11)*100/B11</f>
        <v>5.911680911680908</v>
      </c>
      <c r="O11" s="1334">
        <f>(L11-K11)*100/K11</f>
        <v>3.86297376093294</v>
      </c>
      <c r="P11" s="1364" t="s">
        <v>261</v>
      </c>
      <c r="Q11" s="1348">
        <f aca="true" t="shared" si="14" ref="Q11:W11">F38/$F38</f>
        <v>1</v>
      </c>
      <c r="R11" s="1348">
        <f t="shared" si="14"/>
        <v>0.9681161869844179</v>
      </c>
      <c r="S11" s="1348">
        <f t="shared" si="14"/>
        <v>0.9418529789184235</v>
      </c>
      <c r="T11" s="1348">
        <f t="shared" si="14"/>
        <v>0.9708330705774519</v>
      </c>
      <c r="U11" s="1348">
        <f t="shared" si="14"/>
        <v>0.9690218148487625</v>
      </c>
      <c r="V11" s="1348">
        <f t="shared" si="14"/>
        <v>0.9599655362053162</v>
      </c>
      <c r="W11" s="1348">
        <f t="shared" si="14"/>
        <v>0.9300798166819432</v>
      </c>
      <c r="X11" s="1365" t="s">
        <v>261</v>
      </c>
      <c r="Y11" s="1348">
        <f aca="true" t="shared" si="15" ref="Y11:AD11">$F38/F38</f>
        <v>1</v>
      </c>
      <c r="Z11" s="1348">
        <f t="shared" si="15"/>
        <v>1.032933870380679</v>
      </c>
      <c r="AA11" s="1348">
        <f t="shared" si="15"/>
        <v>1.0617368340739863</v>
      </c>
      <c r="AB11" s="1348">
        <f t="shared" si="15"/>
        <v>1.030043197235957</v>
      </c>
      <c r="AC11" s="1348">
        <f t="shared" si="15"/>
        <v>1.031968511623314</v>
      </c>
      <c r="AD11" s="1348">
        <f t="shared" si="15"/>
        <v>1.0417040636197603</v>
      </c>
    </row>
    <row r="12" spans="1:22" s="1369" customFormat="1" ht="9.75" customHeight="1">
      <c r="A12" s="1346"/>
      <c r="B12" s="1346"/>
      <c r="C12" s="1346"/>
      <c r="D12" s="1346"/>
      <c r="E12" s="1346"/>
      <c r="F12" s="1332"/>
      <c r="G12" s="1346"/>
      <c r="H12" s="1346"/>
      <c r="I12" s="1346"/>
      <c r="J12" s="1346"/>
      <c r="K12" s="1356"/>
      <c r="L12" s="1333"/>
      <c r="M12" s="1363"/>
      <c r="N12" s="1334" t="s">
        <v>140</v>
      </c>
      <c r="O12" s="1334"/>
      <c r="P12" s="1351"/>
      <c r="Q12" s="1350"/>
      <c r="R12" s="1350"/>
      <c r="S12" s="1350"/>
      <c r="T12" s="1350"/>
      <c r="U12" s="1350"/>
      <c r="V12" s="1350"/>
    </row>
    <row r="13" spans="1:16" s="1350" customFormat="1" ht="9.75" customHeight="1">
      <c r="A13" s="1353" t="s">
        <v>183</v>
      </c>
      <c r="B13" s="1353">
        <v>7395</v>
      </c>
      <c r="C13" s="1353">
        <v>10935</v>
      </c>
      <c r="D13" s="1353">
        <v>10295</v>
      </c>
      <c r="E13" s="1358">
        <v>13947.347725021527</v>
      </c>
      <c r="F13" s="1357">
        <v>14070.644426048633</v>
      </c>
      <c r="G13" s="1353">
        <v>15800</v>
      </c>
      <c r="H13" s="1353">
        <v>16478</v>
      </c>
      <c r="I13" s="1358">
        <v>17632.682337761977</v>
      </c>
      <c r="J13" s="1358">
        <v>19614.696550867237</v>
      </c>
      <c r="K13" s="1359">
        <v>20952.91340501</v>
      </c>
      <c r="L13" s="1337">
        <v>24531</v>
      </c>
      <c r="M13" s="1363">
        <f>(L13-F13)*100/F13</f>
        <v>74.34169507251829</v>
      </c>
      <c r="N13" s="1334">
        <f>(L13-B13)*100/B13</f>
        <v>231.72413793103448</v>
      </c>
      <c r="O13" s="1334">
        <f>(L13-K13)*100/K13</f>
        <v>17.076797511769662</v>
      </c>
      <c r="P13" s="1335" t="s">
        <v>197</v>
      </c>
    </row>
    <row r="14" spans="1:23" s="1355" customFormat="1" ht="9.75" customHeight="1">
      <c r="A14" s="1366" t="s">
        <v>184</v>
      </c>
      <c r="B14" s="1366">
        <v>19.892400806993948</v>
      </c>
      <c r="C14" s="1366">
        <v>20.0080507931861</v>
      </c>
      <c r="D14" s="1366">
        <v>17.05204226985126</v>
      </c>
      <c r="E14" s="1366">
        <v>18.55</v>
      </c>
      <c r="F14" s="1367">
        <v>17.234473541395214</v>
      </c>
      <c r="G14" s="1366">
        <v>17.2</v>
      </c>
      <c r="H14" s="1366">
        <v>15.3</v>
      </c>
      <c r="I14" s="1366">
        <v>16.3</v>
      </c>
      <c r="J14" s="1366">
        <v>16.12</v>
      </c>
      <c r="K14" s="1368">
        <v>17.1</v>
      </c>
      <c r="L14" s="1367">
        <v>18.2</v>
      </c>
      <c r="M14" s="1363">
        <f>(L14-F14)*100/F14</f>
        <v>5.602297373840297</v>
      </c>
      <c r="N14" s="1334">
        <f>(L14-B14)*100/B14</f>
        <v>-8.507775524002707</v>
      </c>
      <c r="O14" s="1334">
        <f>(L14-K14)*100/K14</f>
        <v>6.432748538011683</v>
      </c>
      <c r="P14" s="1351" t="s">
        <v>198</v>
      </c>
      <c r="Q14" s="1348">
        <f aca="true" t="shared" si="16" ref="Q14:W14">F41/$F41</f>
        <v>1</v>
      </c>
      <c r="R14" s="1348">
        <f t="shared" si="16"/>
        <v>1.0460952380952382</v>
      </c>
      <c r="S14" s="1348">
        <f t="shared" si="16"/>
        <v>1.0864761904761904</v>
      </c>
      <c r="T14" s="1348">
        <f t="shared" si="16"/>
        <v>1.1272380952380954</v>
      </c>
      <c r="U14" s="1348">
        <f t="shared" si="16"/>
        <v>1.1375238095238096</v>
      </c>
      <c r="V14" s="1348">
        <f t="shared" si="16"/>
        <v>1.1424761904761904</v>
      </c>
      <c r="W14" s="1348">
        <f t="shared" si="16"/>
        <v>1.1528380952380952</v>
      </c>
    </row>
    <row r="15" spans="1:22" s="1369" customFormat="1" ht="9.75" customHeight="1">
      <c r="A15" s="1346"/>
      <c r="B15" s="1346"/>
      <c r="C15" s="1346"/>
      <c r="D15" s="1346"/>
      <c r="E15" s="1346"/>
      <c r="F15" s="1332"/>
      <c r="G15" s="1346"/>
      <c r="H15" s="1346"/>
      <c r="I15" s="1346"/>
      <c r="J15" s="1346"/>
      <c r="K15" s="1356"/>
      <c r="L15" s="1333"/>
      <c r="M15" s="1363"/>
      <c r="N15" s="1334" t="s">
        <v>140</v>
      </c>
      <c r="O15" s="1334"/>
      <c r="P15" s="1351"/>
      <c r="Q15" s="1350"/>
      <c r="R15" s="1350"/>
      <c r="S15" s="1350"/>
      <c r="T15" s="1350"/>
      <c r="U15" s="1350"/>
      <c r="V15" s="1350"/>
    </row>
    <row r="16" spans="1:16" s="1350" customFormat="1" ht="9.75" customHeight="1">
      <c r="A16" s="1353" t="s">
        <v>185</v>
      </c>
      <c r="B16" s="1353">
        <v>2613</v>
      </c>
      <c r="C16" s="1353">
        <v>4741</v>
      </c>
      <c r="D16" s="1353">
        <v>5062</v>
      </c>
      <c r="E16" s="1358">
        <v>5659.61807439411</v>
      </c>
      <c r="F16" s="1357">
        <v>5764.89291956698</v>
      </c>
      <c r="G16" s="1353">
        <v>6380</v>
      </c>
      <c r="H16" s="1353">
        <v>7250</v>
      </c>
      <c r="I16" s="1358">
        <v>7794.5373606000685</v>
      </c>
      <c r="J16" s="1358">
        <v>7823.628841476692</v>
      </c>
      <c r="K16" s="1359">
        <v>8610.896326570688</v>
      </c>
      <c r="L16" s="1337">
        <v>9705</v>
      </c>
      <c r="M16" s="1363">
        <f>(L16-F16)*100/F16</f>
        <v>68.34657877268906</v>
      </c>
      <c r="N16" s="1334">
        <f>(L16-B16)*100/B16</f>
        <v>271.4121699196326</v>
      </c>
      <c r="O16" s="1334">
        <f>(L16-K16)*100/K16</f>
        <v>12.70603700166765</v>
      </c>
      <c r="P16" s="1351" t="s">
        <v>199</v>
      </c>
    </row>
    <row r="17" spans="1:22" s="1355" customFormat="1" ht="9.75" customHeight="1">
      <c r="A17" s="1366" t="s">
        <v>184</v>
      </c>
      <c r="B17" s="1366">
        <v>7</v>
      </c>
      <c r="C17" s="1366">
        <v>8.7</v>
      </c>
      <c r="D17" s="1366">
        <v>8.3</v>
      </c>
      <c r="E17" s="1366">
        <v>7.53</v>
      </c>
      <c r="F17" s="1367">
        <v>7.0611474132144565</v>
      </c>
      <c r="G17" s="1366">
        <v>6.93</v>
      </c>
      <c r="H17" s="1366">
        <v>6.7</v>
      </c>
      <c r="I17" s="1366">
        <v>7.2</v>
      </c>
      <c r="J17" s="1366">
        <v>6.43</v>
      </c>
      <c r="K17" s="1368">
        <v>7</v>
      </c>
      <c r="L17" s="1367">
        <v>7.21</v>
      </c>
      <c r="M17" s="1363">
        <f>(L17-F17)*100/F17</f>
        <v>2.108050973514248</v>
      </c>
      <c r="N17" s="1334">
        <f>(L17-B17)*100/B17</f>
        <v>2.9999999999999996</v>
      </c>
      <c r="O17" s="1334">
        <f>(L17-K17)*100/K17</f>
        <v>2.9999999999999996</v>
      </c>
      <c r="P17" s="1351"/>
      <c r="Q17" s="1350"/>
      <c r="R17" s="1350"/>
      <c r="S17" s="1350"/>
      <c r="T17" s="1350"/>
      <c r="U17" s="1350"/>
      <c r="V17" s="1350"/>
    </row>
    <row r="18" spans="1:16" s="1369" customFormat="1" ht="9.75" customHeight="1" thickBot="1">
      <c r="A18" s="1346"/>
      <c r="B18" s="1346"/>
      <c r="C18" s="1346"/>
      <c r="D18" s="1346"/>
      <c r="E18" s="1346"/>
      <c r="F18" s="1332"/>
      <c r="G18" s="1346"/>
      <c r="H18" s="1346"/>
      <c r="I18" s="1346"/>
      <c r="J18" s="1346"/>
      <c r="K18" s="1356"/>
      <c r="L18" s="1333"/>
      <c r="M18" s="1363"/>
      <c r="N18" s="1334" t="s">
        <v>140</v>
      </c>
      <c r="O18" s="1334"/>
      <c r="P18" s="1370" t="s">
        <v>200</v>
      </c>
    </row>
    <row r="19" spans="1:16" s="1350" customFormat="1" ht="9.75" customHeight="1">
      <c r="A19" s="1353" t="s">
        <v>186</v>
      </c>
      <c r="B19" s="1353">
        <v>37175</v>
      </c>
      <c r="C19" s="1353">
        <v>54653</v>
      </c>
      <c r="D19" s="1353">
        <v>60374</v>
      </c>
      <c r="E19" s="1358">
        <v>75193.65564476389</v>
      </c>
      <c r="F19" s="1357">
        <v>81642.43829237121</v>
      </c>
      <c r="G19" s="1353">
        <v>92022</v>
      </c>
      <c r="H19" s="1353">
        <v>107389</v>
      </c>
      <c r="I19" s="1358">
        <v>108165.80589534814</v>
      </c>
      <c r="J19" s="1358">
        <v>121674.28165108609</v>
      </c>
      <c r="K19" s="1359">
        <v>122254.19843023185</v>
      </c>
      <c r="L19" s="1337">
        <v>134535</v>
      </c>
      <c r="M19" s="1363">
        <f>(L19-F19)*100/F19</f>
        <v>64.78562229880283</v>
      </c>
      <c r="N19" s="1334">
        <f>(L19-B19)*100/B19</f>
        <v>261.89643577673166</v>
      </c>
      <c r="O19" s="1334">
        <f>(L19-K19)*100/K19</f>
        <v>10.045300470213771</v>
      </c>
      <c r="P19" s="1371"/>
    </row>
    <row r="20" spans="1:22" s="1355" customFormat="1" ht="9.75" customHeight="1">
      <c r="A20" s="1389"/>
      <c r="B20" s="1389"/>
      <c r="C20" s="1389"/>
      <c r="D20" s="1389"/>
      <c r="E20" s="1389"/>
      <c r="F20" s="1390"/>
      <c r="G20" s="1389"/>
      <c r="H20" s="1389"/>
      <c r="I20" s="1389"/>
      <c r="J20" s="1389"/>
      <c r="K20" s="1389"/>
      <c r="L20" s="1390"/>
      <c r="M20" s="1391"/>
      <c r="N20" s="1391" t="s">
        <v>140</v>
      </c>
      <c r="O20" s="1391"/>
      <c r="P20" s="1350"/>
      <c r="Q20" s="1350"/>
      <c r="R20" s="1350"/>
      <c r="S20" s="1350"/>
      <c r="T20" s="1350"/>
      <c r="U20" s="1350"/>
      <c r="V20" s="1350"/>
    </row>
    <row r="21" spans="1:16" s="1350" customFormat="1" ht="9.75" customHeight="1" thickBot="1">
      <c r="A21" s="1332" t="s">
        <v>187</v>
      </c>
      <c r="B21" s="1346"/>
      <c r="C21" s="1346"/>
      <c r="D21" s="1346"/>
      <c r="E21" s="1346"/>
      <c r="F21" s="1332"/>
      <c r="G21" s="1346"/>
      <c r="H21" s="1346"/>
      <c r="I21" s="1346"/>
      <c r="J21" s="1346"/>
      <c r="K21" s="1356"/>
      <c r="L21" s="1333"/>
      <c r="M21" s="1363"/>
      <c r="N21" s="1334" t="s">
        <v>140</v>
      </c>
      <c r="O21" s="1334"/>
      <c r="P21" s="1372"/>
    </row>
    <row r="22" spans="1:16" s="1350" customFormat="1" ht="9.75" customHeight="1">
      <c r="A22" s="1346" t="s">
        <v>188</v>
      </c>
      <c r="B22" s="1346">
        <v>7.9</v>
      </c>
      <c r="C22" s="1346">
        <v>6.3</v>
      </c>
      <c r="D22" s="1346">
        <v>5.1</v>
      </c>
      <c r="E22" s="1346"/>
      <c r="F22" s="1332"/>
      <c r="G22" s="1346"/>
      <c r="H22" s="1346"/>
      <c r="I22" s="1346"/>
      <c r="J22" s="1346"/>
      <c r="K22" s="1356"/>
      <c r="L22" s="1333"/>
      <c r="M22" s="1363"/>
      <c r="N22" s="1334" t="s">
        <v>140</v>
      </c>
      <c r="O22" s="1334"/>
      <c r="P22" s="1336"/>
    </row>
    <row r="23" spans="1:15" s="1350" customFormat="1" ht="9.75" customHeight="1">
      <c r="A23" s="1346" t="s">
        <v>189</v>
      </c>
      <c r="B23" s="1346">
        <v>12.3</v>
      </c>
      <c r="C23" s="1346">
        <v>8.7</v>
      </c>
      <c r="D23" s="1346">
        <v>7.6</v>
      </c>
      <c r="E23" s="1373">
        <v>3.638</v>
      </c>
      <c r="F23" s="1334">
        <v>3.2508900131159826</v>
      </c>
      <c r="G23" s="1346">
        <v>2.14</v>
      </c>
      <c r="H23" s="1346">
        <v>2.12</v>
      </c>
      <c r="I23" s="1346">
        <v>2.02</v>
      </c>
      <c r="J23" s="1373">
        <v>1.72</v>
      </c>
      <c r="K23" s="1374">
        <v>1.98</v>
      </c>
      <c r="L23" s="1375">
        <v>1.93</v>
      </c>
      <c r="M23" s="1363">
        <f>(L23-F23)*100/F23</f>
        <v>-40.63164265129682</v>
      </c>
      <c r="N23" s="1334">
        <f>(L23-B23)*100/B23</f>
        <v>-84.30894308943088</v>
      </c>
      <c r="O23" s="1334">
        <f>(L23-K23)*100/K23</f>
        <v>-2.5252525252525273</v>
      </c>
    </row>
    <row r="24" spans="1:15" s="1350" customFormat="1" ht="9.75" customHeight="1">
      <c r="A24" s="1346"/>
      <c r="B24" s="1346"/>
      <c r="C24" s="1346"/>
      <c r="D24" s="1346"/>
      <c r="E24" s="1373"/>
      <c r="F24" s="1334"/>
      <c r="G24" s="1346"/>
      <c r="H24" s="1346"/>
      <c r="I24" s="1346"/>
      <c r="J24" s="1346"/>
      <c r="K24" s="1356"/>
      <c r="L24" s="1333"/>
      <c r="M24" s="1363"/>
      <c r="N24" s="1334" t="s">
        <v>140</v>
      </c>
      <c r="O24" s="1334"/>
    </row>
    <row r="25" spans="1:15" s="1350" customFormat="1" ht="9.75" customHeight="1">
      <c r="A25" s="1346" t="s">
        <v>190</v>
      </c>
      <c r="B25" s="1346">
        <v>4.5</v>
      </c>
      <c r="C25" s="1346">
        <v>1.7</v>
      </c>
      <c r="D25" s="1346">
        <v>1.6</v>
      </c>
      <c r="E25" s="1373"/>
      <c r="F25" s="1334"/>
      <c r="G25" s="1346"/>
      <c r="H25" s="1346"/>
      <c r="I25" s="1346"/>
      <c r="J25" s="1346"/>
      <c r="K25" s="1356"/>
      <c r="L25" s="1333"/>
      <c r="M25" s="1363"/>
      <c r="N25" s="1334" t="s">
        <v>140</v>
      </c>
      <c r="O25" s="1334"/>
    </row>
    <row r="26" spans="1:15" s="1350" customFormat="1" ht="9.75" customHeight="1">
      <c r="A26" s="1346" t="s">
        <v>189</v>
      </c>
      <c r="B26" s="1346">
        <v>9</v>
      </c>
      <c r="C26" s="1346">
        <v>3.6</v>
      </c>
      <c r="D26" s="1346">
        <v>3.6</v>
      </c>
      <c r="E26" s="1373">
        <v>1.61764227554129</v>
      </c>
      <c r="F26" s="1334">
        <v>1.4245518966235933</v>
      </c>
      <c r="G26" s="1346">
        <v>0.79</v>
      </c>
      <c r="H26" s="1346">
        <v>0.65</v>
      </c>
      <c r="I26" s="1346">
        <v>0.94</v>
      </c>
      <c r="J26" s="1346">
        <v>0.85</v>
      </c>
      <c r="K26" s="1356">
        <v>0.76</v>
      </c>
      <c r="L26" s="1375">
        <v>0.64</v>
      </c>
      <c r="M26" s="1363">
        <f>(L26-F26)*100/F26</f>
        <v>-55.07359180687638</v>
      </c>
      <c r="N26" s="1334">
        <f>(L26-B26)*100/B26</f>
        <v>-92.88888888888889</v>
      </c>
      <c r="O26" s="1334">
        <f>(L26-K26)*100/K26</f>
        <v>-15.789473684210526</v>
      </c>
    </row>
    <row r="27" spans="1:15" s="1350" customFormat="1" ht="9.75" customHeight="1">
      <c r="A27" s="1346"/>
      <c r="B27" s="1346"/>
      <c r="C27" s="1346"/>
      <c r="D27" s="1346"/>
      <c r="E27" s="1373"/>
      <c r="F27" s="1334"/>
      <c r="G27" s="1346"/>
      <c r="H27" s="1346"/>
      <c r="I27" s="1346"/>
      <c r="J27" s="1346"/>
      <c r="K27" s="1356"/>
      <c r="L27" s="1333"/>
      <c r="M27" s="1363"/>
      <c r="N27" s="1334" t="s">
        <v>140</v>
      </c>
      <c r="O27" s="1334"/>
    </row>
    <row r="28" spans="1:15" s="1350" customFormat="1" ht="9.75" customHeight="1">
      <c r="A28" s="1346" t="s">
        <v>191</v>
      </c>
      <c r="B28" s="1346">
        <v>8.7</v>
      </c>
      <c r="C28" s="1346">
        <v>5.9</v>
      </c>
      <c r="D28" s="1346">
        <v>4.9</v>
      </c>
      <c r="E28" s="1373"/>
      <c r="F28" s="1334"/>
      <c r="G28" s="1346"/>
      <c r="H28" s="1346"/>
      <c r="I28" s="1346"/>
      <c r="J28" s="1346"/>
      <c r="K28" s="1356"/>
      <c r="L28" s="1333"/>
      <c r="M28" s="1363"/>
      <c r="N28" s="1334" t="s">
        <v>140</v>
      </c>
      <c r="O28" s="1334"/>
    </row>
    <row r="29" spans="1:15" s="1350" customFormat="1" ht="9.75" customHeight="1">
      <c r="A29" s="1346" t="s">
        <v>189</v>
      </c>
      <c r="B29" s="1346">
        <v>15.2</v>
      </c>
      <c r="C29" s="1346">
        <v>8.7</v>
      </c>
      <c r="D29" s="1346">
        <v>7.7</v>
      </c>
      <c r="E29" s="1373">
        <v>8.97394917692185</v>
      </c>
      <c r="F29" s="1334">
        <v>8.690244850369218</v>
      </c>
      <c r="G29" s="1346">
        <v>6.47</v>
      </c>
      <c r="H29" s="1346">
        <v>7.66</v>
      </c>
      <c r="I29" s="1346">
        <v>7.13</v>
      </c>
      <c r="J29" s="1346">
        <v>5.97</v>
      </c>
      <c r="K29" s="1356">
        <v>5.15</v>
      </c>
      <c r="L29" s="1376">
        <v>5.86</v>
      </c>
      <c r="M29" s="1363">
        <f>(L29-F29)*100/F29</f>
        <v>-32.56806797853309</v>
      </c>
      <c r="N29" s="1334">
        <f>(L29-B29)*100/B29</f>
        <v>-61.44736842105264</v>
      </c>
      <c r="O29" s="1334">
        <f>(L29-K29)*100/K29</f>
        <v>13.78640776699029</v>
      </c>
    </row>
    <row r="30" spans="1:15" s="1350" customFormat="1" ht="9.75" customHeight="1">
      <c r="A30" s="1346"/>
      <c r="B30" s="1346"/>
      <c r="C30" s="1346"/>
      <c r="D30" s="1346"/>
      <c r="E30" s="1373"/>
      <c r="F30" s="1334"/>
      <c r="G30" s="1346"/>
      <c r="H30" s="1346"/>
      <c r="I30" s="1346"/>
      <c r="J30" s="1346"/>
      <c r="K30" s="1356"/>
      <c r="L30" s="1333"/>
      <c r="M30" s="1363"/>
      <c r="N30" s="1334" t="s">
        <v>140</v>
      </c>
      <c r="O30" s="1334"/>
    </row>
    <row r="31" spans="1:15" s="1350" customFormat="1" ht="9.75" customHeight="1">
      <c r="A31" s="1346" t="s">
        <v>192</v>
      </c>
      <c r="B31" s="1346">
        <v>36.8</v>
      </c>
      <c r="C31" s="1346">
        <v>52.8</v>
      </c>
      <c r="D31" s="1346">
        <v>55.1</v>
      </c>
      <c r="E31" s="1373">
        <v>44.9255648756896</v>
      </c>
      <c r="F31" s="1334">
        <v>45.934032527739774</v>
      </c>
      <c r="G31" s="1346">
        <v>40.13</v>
      </c>
      <c r="H31" s="1373">
        <v>52.76</v>
      </c>
      <c r="I31" s="1373">
        <v>51.6</v>
      </c>
      <c r="J31" s="1373">
        <v>51.85</v>
      </c>
      <c r="K31" s="1374">
        <v>50.72</v>
      </c>
      <c r="L31" s="1375">
        <v>50.59</v>
      </c>
      <c r="M31" s="1363">
        <f>(L31-F31)*100/F31</f>
        <v>10.136204500330924</v>
      </c>
      <c r="N31" s="1334">
        <f>(L31-B31)*100/B31</f>
        <v>37.472826086956545</v>
      </c>
      <c r="O31" s="1334">
        <f>(L31-K31)*100/K31</f>
        <v>-0.25630914826497525</v>
      </c>
    </row>
    <row r="32" spans="1:15" s="1350" customFormat="1" ht="9.75" customHeight="1">
      <c r="A32" s="1346"/>
      <c r="B32" s="1346"/>
      <c r="C32" s="1346"/>
      <c r="D32" s="1346"/>
      <c r="E32" s="1373"/>
      <c r="F32" s="1334"/>
      <c r="G32" s="1346"/>
      <c r="H32" s="1346"/>
      <c r="I32" s="1346"/>
      <c r="J32" s="1346"/>
      <c r="K32" s="1356"/>
      <c r="L32" s="1333"/>
      <c r="M32" s="1363"/>
      <c r="N32" s="1334" t="s">
        <v>140</v>
      </c>
      <c r="O32" s="1334"/>
    </row>
    <row r="33" spans="1:15" s="1350" customFormat="1" ht="9.75" customHeight="1">
      <c r="A33" s="1346" t="s">
        <v>193</v>
      </c>
      <c r="B33" s="1346">
        <v>45.3</v>
      </c>
      <c r="C33" s="1346">
        <v>35</v>
      </c>
      <c r="D33" s="1346">
        <v>34.4</v>
      </c>
      <c r="E33" s="1373">
        <v>30.2163732068624</v>
      </c>
      <c r="F33" s="1334">
        <v>29.035469629564297</v>
      </c>
      <c r="G33" s="1346">
        <v>27.6</v>
      </c>
      <c r="H33" s="1346">
        <v>25.82</v>
      </c>
      <c r="I33" s="1346">
        <v>25.03</v>
      </c>
      <c r="J33" s="1346">
        <v>24.5</v>
      </c>
      <c r="K33" s="1356">
        <v>24.1</v>
      </c>
      <c r="L33" s="1376">
        <v>25.29</v>
      </c>
      <c r="M33" s="1363">
        <f>(L33-F33)*100/F33</f>
        <v>-12.89963509235136</v>
      </c>
      <c r="N33" s="1334">
        <f>(L33-B33)*100/B33</f>
        <v>-44.17218543046357</v>
      </c>
      <c r="O33" s="1334">
        <f>(L33-K33)*100/K33</f>
        <v>4.9377593360995755</v>
      </c>
    </row>
    <row r="34" spans="1:15" s="1350" customFormat="1" ht="9.75" customHeight="1">
      <c r="A34" s="1346"/>
      <c r="B34" s="1346"/>
      <c r="C34" s="1346"/>
      <c r="D34" s="1346"/>
      <c r="E34" s="1346"/>
      <c r="F34" s="1332"/>
      <c r="G34" s="1346"/>
      <c r="H34" s="1346"/>
      <c r="I34" s="1346"/>
      <c r="J34" s="1346"/>
      <c r="K34" s="1356"/>
      <c r="L34" s="1333"/>
      <c r="M34" s="1363"/>
      <c r="N34" s="1334" t="s">
        <v>140</v>
      </c>
      <c r="O34" s="1334"/>
    </row>
    <row r="35" spans="1:15" s="1350" customFormat="1" ht="9.75" customHeight="1">
      <c r="A35" s="1346" t="s">
        <v>194</v>
      </c>
      <c r="B35" s="1346">
        <v>2.31</v>
      </c>
      <c r="C35" s="1346">
        <v>1.85</v>
      </c>
      <c r="D35" s="1346">
        <v>1.7</v>
      </c>
      <c r="E35" s="1346">
        <v>1.46</v>
      </c>
      <c r="F35" s="1332">
        <v>1.4</v>
      </c>
      <c r="G35" s="1346"/>
      <c r="H35" s="1346"/>
      <c r="I35" s="1346"/>
      <c r="J35" s="1346"/>
      <c r="K35" s="1356"/>
      <c r="L35" s="1333"/>
      <c r="M35" s="1363"/>
      <c r="N35" s="1334" t="s">
        <v>385</v>
      </c>
      <c r="O35" s="1334"/>
    </row>
    <row r="36" spans="1:15" s="1350" customFormat="1" ht="9.75" customHeight="1">
      <c r="A36" s="1346" t="s">
        <v>195</v>
      </c>
      <c r="B36" s="1346"/>
      <c r="C36" s="1346"/>
      <c r="D36" s="1346"/>
      <c r="E36" s="1346">
        <v>1.64</v>
      </c>
      <c r="F36" s="1332">
        <v>1.58</v>
      </c>
      <c r="G36" s="1377">
        <v>1.521</v>
      </c>
      <c r="H36" s="1377">
        <v>1.5</v>
      </c>
      <c r="I36" s="1377">
        <v>1.44</v>
      </c>
      <c r="J36" s="1377">
        <v>1.45</v>
      </c>
      <c r="K36" s="1378">
        <v>1.421</v>
      </c>
      <c r="L36" s="1375">
        <v>1.355</v>
      </c>
      <c r="M36" s="1363">
        <f>(L36-F36)*100/F36</f>
        <v>-14.240506329113927</v>
      </c>
      <c r="N36" s="1363"/>
      <c r="O36" s="1334">
        <f>(L36-K36)*100/K36</f>
        <v>-4.6446164672765695</v>
      </c>
    </row>
    <row r="37" spans="1:15" s="1350" customFormat="1" ht="9.75" customHeight="1">
      <c r="A37" s="1346"/>
      <c r="B37" s="1346"/>
      <c r="C37" s="1346"/>
      <c r="D37" s="1346"/>
      <c r="E37" s="1346"/>
      <c r="F37" s="1332"/>
      <c r="G37" s="1346"/>
      <c r="H37" s="1346"/>
      <c r="I37" s="1346"/>
      <c r="J37" s="1346"/>
      <c r="K37" s="1356"/>
      <c r="L37" s="1333"/>
      <c r="M37" s="1363"/>
      <c r="N37" s="1334" t="s">
        <v>140</v>
      </c>
      <c r="O37" s="1334"/>
    </row>
    <row r="38" spans="1:15" s="1350" customFormat="1" ht="9.75" customHeight="1">
      <c r="A38" s="1366" t="s">
        <v>196</v>
      </c>
      <c r="B38" s="1366">
        <v>17.44</v>
      </c>
      <c r="C38" s="1366">
        <v>12.88</v>
      </c>
      <c r="D38" s="1366">
        <v>12.35</v>
      </c>
      <c r="E38" s="1366">
        <v>11.56104660038062</v>
      </c>
      <c r="F38" s="1367">
        <v>11.042063074369459</v>
      </c>
      <c r="G38" s="1373">
        <v>10.69</v>
      </c>
      <c r="H38" s="1373">
        <v>10.4</v>
      </c>
      <c r="I38" s="1373">
        <v>10.72</v>
      </c>
      <c r="J38" s="1373">
        <v>10.7</v>
      </c>
      <c r="K38" s="1374">
        <v>10.6</v>
      </c>
      <c r="L38" s="1379">
        <v>10.27</v>
      </c>
      <c r="M38" s="1363">
        <f>(L38-F38)*100/F38</f>
        <v>-6.992018331805687</v>
      </c>
      <c r="N38" s="1334">
        <f>(L38-B38)*100/B38</f>
        <v>-41.11238532110093</v>
      </c>
      <c r="O38" s="1334">
        <f>(L38-K38)*100/K38</f>
        <v>-3.113207547169812</v>
      </c>
    </row>
    <row r="39" spans="1:22" s="1369" customFormat="1" ht="9.75" customHeight="1">
      <c r="A39" s="1389"/>
      <c r="B39" s="1389"/>
      <c r="C39" s="1389"/>
      <c r="D39" s="1389"/>
      <c r="E39" s="1389"/>
      <c r="F39" s="1390"/>
      <c r="G39" s="1389"/>
      <c r="H39" s="1389"/>
      <c r="I39" s="1389"/>
      <c r="J39" s="1389"/>
      <c r="K39" s="1389"/>
      <c r="L39" s="1390"/>
      <c r="M39" s="1391"/>
      <c r="N39" s="1391" t="s">
        <v>140</v>
      </c>
      <c r="O39" s="1391"/>
      <c r="P39" s="1350"/>
      <c r="Q39" s="1350"/>
      <c r="R39" s="1350"/>
      <c r="S39" s="1350"/>
      <c r="T39" s="1350"/>
      <c r="U39" s="1350"/>
      <c r="V39" s="1350"/>
    </row>
    <row r="40" spans="1:15" s="1350" customFormat="1" ht="9.75" customHeight="1">
      <c r="A40" s="1332" t="s">
        <v>197</v>
      </c>
      <c r="B40" s="1346"/>
      <c r="C40" s="1346"/>
      <c r="D40" s="1346"/>
      <c r="E40" s="1346"/>
      <c r="F40" s="1332"/>
      <c r="G40" s="1346"/>
      <c r="H40" s="1346"/>
      <c r="I40" s="1346"/>
      <c r="J40" s="1346"/>
      <c r="K40" s="1356"/>
      <c r="L40" s="1333"/>
      <c r="M40" s="1363"/>
      <c r="N40" s="1334" t="s">
        <v>140</v>
      </c>
      <c r="O40" s="1334"/>
    </row>
    <row r="41" spans="1:15" s="1350" customFormat="1" ht="9.75" customHeight="1">
      <c r="A41" s="1346" t="s">
        <v>198</v>
      </c>
      <c r="B41" s="1346">
        <v>1.717</v>
      </c>
      <c r="C41" s="1346">
        <v>2.144</v>
      </c>
      <c r="D41" s="1346">
        <v>2.172</v>
      </c>
      <c r="E41" s="1346">
        <v>2.56</v>
      </c>
      <c r="F41" s="1332">
        <v>2.625</v>
      </c>
      <c r="G41" s="1346">
        <v>2.746</v>
      </c>
      <c r="H41" s="1377">
        <v>2.852</v>
      </c>
      <c r="I41" s="1377">
        <v>2.959</v>
      </c>
      <c r="J41" s="1377">
        <v>2.986</v>
      </c>
      <c r="K41" s="1378">
        <v>2.999</v>
      </c>
      <c r="L41" s="1333">
        <v>3.0262</v>
      </c>
      <c r="M41" s="1363">
        <f>(L41-F41)*100/F41</f>
        <v>15.283809523809515</v>
      </c>
      <c r="N41" s="1334">
        <f>(L41-B41)*100/B41</f>
        <v>76.24927198602211</v>
      </c>
      <c r="O41" s="1334">
        <f>(L41-K41)*100/K41</f>
        <v>0.90696898966321</v>
      </c>
    </row>
    <row r="42" spans="1:15" s="1350" customFormat="1" ht="9.75" customHeight="1">
      <c r="A42" s="1346"/>
      <c r="B42" s="1346"/>
      <c r="C42" s="1346"/>
      <c r="D42" s="1346"/>
      <c r="E42" s="1346"/>
      <c r="F42" s="1332"/>
      <c r="G42" s="1346"/>
      <c r="H42" s="1346"/>
      <c r="I42" s="1346"/>
      <c r="J42" s="1346"/>
      <c r="K42" s="1356"/>
      <c r="L42" s="1396"/>
      <c r="M42" s="1363"/>
      <c r="N42" s="1334" t="s">
        <v>140</v>
      </c>
      <c r="O42" s="1334"/>
    </row>
    <row r="43" spans="1:15" s="1350" customFormat="1" ht="9.75" customHeight="1">
      <c r="A43" s="1346" t="s">
        <v>199</v>
      </c>
      <c r="B43" s="1346">
        <v>92.6</v>
      </c>
      <c r="C43" s="1346">
        <v>108.5</v>
      </c>
      <c r="D43" s="1346">
        <v>107.5</v>
      </c>
      <c r="E43" s="1346">
        <v>130.6</v>
      </c>
      <c r="F43" s="1332">
        <v>126.9</v>
      </c>
      <c r="G43" s="1346">
        <v>145.6</v>
      </c>
      <c r="H43" s="1346">
        <v>147.9</v>
      </c>
      <c r="I43" s="1356">
        <v>154.4</v>
      </c>
      <c r="J43" s="1356">
        <v>175.4</v>
      </c>
      <c r="K43" s="1356">
        <v>185.1</v>
      </c>
      <c r="L43" s="1396">
        <v>204.3</v>
      </c>
      <c r="M43" s="1363">
        <f>(L43-F43)*100/F43</f>
        <v>60.99290780141845</v>
      </c>
      <c r="N43" s="1363">
        <f>(L43-B43)*100/B43</f>
        <v>120.62634989200866</v>
      </c>
      <c r="O43" s="1334">
        <f>(L43-K43)*100/K43</f>
        <v>10.372771474878455</v>
      </c>
    </row>
    <row r="44" spans="1:15" s="1350" customFormat="1" ht="9.75" customHeight="1">
      <c r="A44" s="1346"/>
      <c r="B44" s="1346"/>
      <c r="C44" s="1346"/>
      <c r="D44" s="1346"/>
      <c r="E44" s="1346"/>
      <c r="F44" s="1332"/>
      <c r="G44" s="1346"/>
      <c r="H44" s="1346"/>
      <c r="I44" s="1356"/>
      <c r="J44" s="1356"/>
      <c r="K44" s="1356"/>
      <c r="L44" s="1396"/>
      <c r="M44" s="1397"/>
      <c r="N44" s="1363" t="s">
        <v>140</v>
      </c>
      <c r="O44" s="1334"/>
    </row>
    <row r="45" spans="1:15" s="1350" customFormat="1" ht="9.75" customHeight="1" thickBot="1">
      <c r="A45" s="1385" t="s">
        <v>200</v>
      </c>
      <c r="B45" s="1385">
        <v>91.4</v>
      </c>
      <c r="C45" s="1385">
        <v>115</v>
      </c>
      <c r="D45" s="1385">
        <v>119.1</v>
      </c>
      <c r="E45" s="1385">
        <v>141</v>
      </c>
      <c r="F45" s="1386">
        <v>143</v>
      </c>
      <c r="G45" s="1385">
        <v>152</v>
      </c>
      <c r="H45" s="1387">
        <v>158</v>
      </c>
      <c r="I45" s="1388">
        <v>166</v>
      </c>
      <c r="J45" s="1388">
        <v>171.9</v>
      </c>
      <c r="K45" s="1388">
        <v>177.5</v>
      </c>
      <c r="L45" s="1398">
        <v>182.5</v>
      </c>
      <c r="M45" s="1399">
        <f>(L45-F45)*100/F45</f>
        <v>27.622377622377623</v>
      </c>
      <c r="N45" s="1399">
        <f>(L45-B45)*100/B45</f>
        <v>99.67177242888403</v>
      </c>
      <c r="O45" s="1384">
        <f>(L45-K45)*100/K45</f>
        <v>2.816901408450704</v>
      </c>
    </row>
    <row r="46" spans="1:22" s="1369" customFormat="1" ht="10.5" customHeight="1">
      <c r="A46" s="1381" t="s">
        <v>201</v>
      </c>
      <c r="B46" s="1381"/>
      <c r="C46" s="1381"/>
      <c r="D46" s="1381"/>
      <c r="E46" s="1381"/>
      <c r="F46" s="1380"/>
      <c r="G46" s="1381"/>
      <c r="H46" s="1381"/>
      <c r="I46" s="1380"/>
      <c r="J46" s="1380"/>
      <c r="K46" s="1380"/>
      <c r="L46" s="1382"/>
      <c r="M46" s="1383"/>
      <c r="N46" s="1383"/>
      <c r="O46" s="1383"/>
      <c r="P46" s="1350"/>
      <c r="Q46" s="1350"/>
      <c r="R46" s="1350"/>
      <c r="S46" s="1350"/>
      <c r="T46" s="1350"/>
      <c r="U46" s="1350"/>
      <c r="V46" s="1350"/>
    </row>
    <row r="47" spans="1:15" s="1350" customFormat="1" ht="9.75" customHeight="1">
      <c r="A47" s="1346" t="s">
        <v>202</v>
      </c>
      <c r="B47" s="1346"/>
      <c r="C47" s="1346"/>
      <c r="D47" s="1346"/>
      <c r="E47" s="1346"/>
      <c r="F47" s="1332"/>
      <c r="G47" s="1346"/>
      <c r="H47" s="1346"/>
      <c r="I47" s="1332"/>
      <c r="J47" s="1332"/>
      <c r="K47" s="1332"/>
      <c r="L47" s="1333"/>
      <c r="M47" s="1334"/>
      <c r="N47" s="1334"/>
      <c r="O47" s="1334"/>
    </row>
    <row r="48" spans="1:15" s="1350" customFormat="1" ht="9.75" customHeight="1">
      <c r="A48" s="5"/>
      <c r="B48" s="5"/>
      <c r="C48" s="5"/>
      <c r="D48" s="5"/>
      <c r="E48" s="5"/>
      <c r="F48" s="4"/>
      <c r="G48" s="5"/>
      <c r="H48" s="5"/>
      <c r="I48" s="4"/>
      <c r="J48" s="4"/>
      <c r="K48" s="4"/>
      <c r="L48" s="6"/>
      <c r="M48" s="674"/>
      <c r="N48" s="674"/>
      <c r="O48" s="674"/>
    </row>
    <row r="49" spans="1:7" ht="9.75" customHeight="1">
      <c r="A49" s="4"/>
      <c r="B49" s="4"/>
      <c r="C49" s="4"/>
      <c r="D49" s="4"/>
      <c r="E49" s="4"/>
      <c r="G49" s="4"/>
    </row>
  </sheetData>
  <sheetProtection/>
  <mergeCells count="2">
    <mergeCell ref="A1:O1"/>
    <mergeCell ref="M2:O2"/>
  </mergeCells>
  <printOptions/>
  <pageMargins left="0.5" right="0.5" top="0.75" bottom="0.5" header="0.5" footer="0.5"/>
  <pageSetup horizontalDpi="300" verticalDpi="3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51"/>
  <sheetViews>
    <sheetView workbookViewId="0" topLeftCell="A1">
      <selection activeCell="F44" sqref="F44"/>
    </sheetView>
  </sheetViews>
  <sheetFormatPr defaultColWidth="9.140625" defaultRowHeight="12.75"/>
  <cols>
    <col min="1" max="1" width="15.421875" style="160" customWidth="1"/>
    <col min="2" max="2" width="9.140625" style="160" customWidth="1"/>
  </cols>
  <sheetData>
    <row r="1" spans="1:2" ht="25.5">
      <c r="A1" s="157" t="s">
        <v>117</v>
      </c>
      <c r="B1" s="157" t="s">
        <v>118</v>
      </c>
    </row>
    <row r="2" spans="1:2" ht="12.75">
      <c r="A2" s="158" t="s">
        <v>0</v>
      </c>
      <c r="B2" s="159" t="s">
        <v>54</v>
      </c>
    </row>
    <row r="3" spans="1:2" ht="12.75">
      <c r="A3" s="158" t="s">
        <v>1</v>
      </c>
      <c r="B3" s="159" t="s">
        <v>53</v>
      </c>
    </row>
    <row r="4" spans="1:2" ht="12.75">
      <c r="A4" s="158" t="s">
        <v>2</v>
      </c>
      <c r="B4" s="159" t="s">
        <v>56</v>
      </c>
    </row>
    <row r="5" spans="1:2" ht="12.75">
      <c r="A5" s="158" t="s">
        <v>3</v>
      </c>
      <c r="B5" s="159" t="s">
        <v>55</v>
      </c>
    </row>
    <row r="6" spans="1:2" ht="12.75">
      <c r="A6" s="158" t="s">
        <v>4</v>
      </c>
      <c r="B6" s="159" t="s">
        <v>57</v>
      </c>
    </row>
    <row r="7" spans="1:2" ht="12.75">
      <c r="A7" s="158" t="s">
        <v>5</v>
      </c>
      <c r="B7" s="159" t="s">
        <v>58</v>
      </c>
    </row>
    <row r="8" spans="1:2" ht="12.75">
      <c r="A8" s="158" t="s">
        <v>6</v>
      </c>
      <c r="B8" s="159" t="s">
        <v>59</v>
      </c>
    </row>
    <row r="9" spans="1:2" ht="12.75">
      <c r="A9" s="158" t="s">
        <v>7</v>
      </c>
      <c r="B9" s="159" t="s">
        <v>60</v>
      </c>
    </row>
    <row r="10" spans="1:2" ht="12.75">
      <c r="A10" s="158" t="s">
        <v>8</v>
      </c>
      <c r="B10" s="159" t="s">
        <v>61</v>
      </c>
    </row>
    <row r="11" spans="1:2" ht="12.75">
      <c r="A11" s="158" t="s">
        <v>9</v>
      </c>
      <c r="B11" s="159" t="s">
        <v>62</v>
      </c>
    </row>
    <row r="12" spans="1:2" ht="12.75">
      <c r="A12" s="158" t="s">
        <v>10</v>
      </c>
      <c r="B12" s="159" t="s">
        <v>63</v>
      </c>
    </row>
    <row r="13" spans="1:2" ht="12.75">
      <c r="A13" s="158" t="s">
        <v>11</v>
      </c>
      <c r="B13" s="159" t="s">
        <v>65</v>
      </c>
    </row>
    <row r="14" spans="1:2" ht="12.75">
      <c r="A14" s="158" t="s">
        <v>12</v>
      </c>
      <c r="B14" s="159" t="s">
        <v>66</v>
      </c>
    </row>
    <row r="15" spans="1:2" ht="12.75">
      <c r="A15" s="158" t="s">
        <v>356</v>
      </c>
      <c r="B15" s="159" t="s">
        <v>67</v>
      </c>
    </row>
    <row r="16" spans="1:2" ht="12.75">
      <c r="A16" s="158" t="s">
        <v>14</v>
      </c>
      <c r="B16" s="159" t="s">
        <v>64</v>
      </c>
    </row>
    <row r="17" spans="1:2" ht="12.75">
      <c r="A17" s="158" t="s">
        <v>15</v>
      </c>
      <c r="B17" s="159" t="s">
        <v>68</v>
      </c>
    </row>
    <row r="18" spans="1:2" ht="12.75">
      <c r="A18" s="158" t="s">
        <v>16</v>
      </c>
      <c r="B18" s="159" t="s">
        <v>69</v>
      </c>
    </row>
    <row r="19" spans="1:2" ht="12.75">
      <c r="A19" s="158" t="s">
        <v>17</v>
      </c>
      <c r="B19" s="159" t="s">
        <v>70</v>
      </c>
    </row>
    <row r="20" spans="1:2" ht="12.75">
      <c r="A20" s="158" t="s">
        <v>18</v>
      </c>
      <c r="B20" s="159" t="s">
        <v>73</v>
      </c>
    </row>
    <row r="21" spans="1:2" ht="12.75">
      <c r="A21" s="158" t="s">
        <v>19</v>
      </c>
      <c r="B21" s="159" t="s">
        <v>72</v>
      </c>
    </row>
    <row r="22" spans="1:2" ht="12.75">
      <c r="A22" s="158" t="s">
        <v>20</v>
      </c>
      <c r="B22" s="159" t="s">
        <v>71</v>
      </c>
    </row>
    <row r="23" spans="1:2" ht="12.75">
      <c r="A23" s="158" t="s">
        <v>21</v>
      </c>
      <c r="B23" s="159" t="s">
        <v>74</v>
      </c>
    </row>
    <row r="24" spans="1:2" ht="12.75">
      <c r="A24" s="158" t="s">
        <v>22</v>
      </c>
      <c r="B24" s="159" t="s">
        <v>75</v>
      </c>
    </row>
    <row r="25" spans="1:2" ht="12.75">
      <c r="A25" s="158" t="s">
        <v>23</v>
      </c>
      <c r="B25" s="159" t="s">
        <v>77</v>
      </c>
    </row>
    <row r="26" spans="1:2" ht="12.75">
      <c r="A26" s="158" t="s">
        <v>24</v>
      </c>
      <c r="B26" s="159" t="s">
        <v>76</v>
      </c>
    </row>
    <row r="27" spans="1:2" ht="12.75">
      <c r="A27" s="158" t="s">
        <v>25</v>
      </c>
      <c r="B27" s="159" t="s">
        <v>78</v>
      </c>
    </row>
    <row r="28" spans="1:2" ht="12.75">
      <c r="A28" s="158" t="s">
        <v>26</v>
      </c>
      <c r="B28" s="159" t="s">
        <v>81</v>
      </c>
    </row>
    <row r="29" spans="1:2" ht="12.75">
      <c r="A29" s="158" t="s">
        <v>27</v>
      </c>
      <c r="B29" s="159" t="s">
        <v>85</v>
      </c>
    </row>
    <row r="30" spans="1:2" ht="12.75">
      <c r="A30" s="158" t="s">
        <v>28</v>
      </c>
      <c r="B30" s="159" t="s">
        <v>82</v>
      </c>
    </row>
    <row r="31" spans="1:2" ht="12.75">
      <c r="A31" s="158" t="s">
        <v>29</v>
      </c>
      <c r="B31" s="159" t="s">
        <v>83</v>
      </c>
    </row>
    <row r="32" spans="1:2" ht="12.75">
      <c r="A32" s="158" t="s">
        <v>30</v>
      </c>
      <c r="B32" s="159" t="s">
        <v>84</v>
      </c>
    </row>
    <row r="33" spans="1:2" ht="12.75">
      <c r="A33" s="158" t="s">
        <v>104</v>
      </c>
      <c r="B33" s="159" t="s">
        <v>86</v>
      </c>
    </row>
    <row r="34" spans="1:2" ht="12.75">
      <c r="A34" s="158" t="s">
        <v>32</v>
      </c>
      <c r="B34" s="159" t="s">
        <v>79</v>
      </c>
    </row>
    <row r="35" spans="1:2" ht="12.75">
      <c r="A35" s="158" t="s">
        <v>33</v>
      </c>
      <c r="B35" s="159" t="s">
        <v>80</v>
      </c>
    </row>
    <row r="36" spans="1:2" ht="12.75">
      <c r="A36" s="158" t="s">
        <v>34</v>
      </c>
      <c r="B36" s="159" t="s">
        <v>87</v>
      </c>
    </row>
    <row r="37" spans="1:2" ht="12.75">
      <c r="A37" s="158" t="s">
        <v>35</v>
      </c>
      <c r="B37" s="159" t="s">
        <v>88</v>
      </c>
    </row>
    <row r="38" spans="1:2" ht="12.75">
      <c r="A38" s="158" t="s">
        <v>36</v>
      </c>
      <c r="B38" s="159" t="s">
        <v>89</v>
      </c>
    </row>
    <row r="39" spans="1:2" ht="12.75">
      <c r="A39" s="158" t="s">
        <v>37</v>
      </c>
      <c r="B39" s="159" t="s">
        <v>90</v>
      </c>
    </row>
    <row r="40" spans="1:2" ht="12.75">
      <c r="A40" s="158" t="s">
        <v>38</v>
      </c>
      <c r="B40" s="159" t="s">
        <v>91</v>
      </c>
    </row>
    <row r="41" spans="1:2" ht="12.75">
      <c r="A41" s="158" t="s">
        <v>39</v>
      </c>
      <c r="B41" s="159" t="s">
        <v>92</v>
      </c>
    </row>
    <row r="42" spans="1:2" ht="12.75">
      <c r="A42" s="158" t="s">
        <v>40</v>
      </c>
      <c r="B42" s="159" t="s">
        <v>93</v>
      </c>
    </row>
    <row r="43" spans="1:2" ht="12.75">
      <c r="A43" s="158" t="s">
        <v>41</v>
      </c>
      <c r="B43" s="159" t="s">
        <v>94</v>
      </c>
    </row>
    <row r="44" spans="1:2" ht="12.75">
      <c r="A44" s="158" t="s">
        <v>42</v>
      </c>
      <c r="B44" s="159" t="s">
        <v>95</v>
      </c>
    </row>
    <row r="45" spans="1:2" ht="12.75">
      <c r="A45" s="158" t="s">
        <v>43</v>
      </c>
      <c r="B45" s="159" t="s">
        <v>96</v>
      </c>
    </row>
    <row r="46" spans="1:2" ht="12.75">
      <c r="A46" s="158" t="s">
        <v>44</v>
      </c>
      <c r="B46" s="159" t="s">
        <v>98</v>
      </c>
    </row>
    <row r="47" spans="1:2" ht="12.75">
      <c r="A47" s="158" t="s">
        <v>45</v>
      </c>
      <c r="B47" s="159" t="s">
        <v>97</v>
      </c>
    </row>
    <row r="48" spans="1:2" ht="12.75">
      <c r="A48" s="158" t="s">
        <v>46</v>
      </c>
      <c r="B48" s="159" t="s">
        <v>99</v>
      </c>
    </row>
    <row r="49" spans="1:2" ht="12.75">
      <c r="A49" s="158" t="s">
        <v>47</v>
      </c>
      <c r="B49" s="159" t="s">
        <v>101</v>
      </c>
    </row>
    <row r="50" spans="1:2" ht="12.75">
      <c r="A50" s="158" t="s">
        <v>48</v>
      </c>
      <c r="B50" s="159" t="s">
        <v>100</v>
      </c>
    </row>
    <row r="51" spans="1:2" ht="12.75">
      <c r="A51" s="158" t="s">
        <v>49</v>
      </c>
      <c r="B51" s="159" t="s">
        <v>102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63"/>
  <sheetViews>
    <sheetView zoomScalePageLayoutView="0" workbookViewId="0" topLeftCell="A1">
      <selection activeCell="AX31" sqref="A31:IV31"/>
    </sheetView>
  </sheetViews>
  <sheetFormatPr defaultColWidth="11.7109375" defaultRowHeight="10.5" customHeight="1"/>
  <cols>
    <col min="1" max="2" width="11.7109375" style="34" customWidth="1"/>
    <col min="3" max="3" width="11.7109375" style="525" customWidth="1"/>
    <col min="4" max="4" width="11.7109375" style="626" customWidth="1"/>
    <col min="5" max="6" width="11.7109375" style="34" customWidth="1"/>
    <col min="7" max="7" width="3.57421875" style="71" customWidth="1"/>
    <col min="8" max="8" width="13.28125" style="41" customWidth="1"/>
    <col min="9" max="10" width="11.7109375" style="35" customWidth="1"/>
    <col min="11" max="12" width="11.7109375" style="525" customWidth="1"/>
    <col min="13" max="13" width="10.7109375" style="525" customWidth="1"/>
    <col min="14" max="14" width="8.7109375" style="34" customWidth="1"/>
    <col min="15" max="15" width="3.140625" style="71" customWidth="1"/>
    <col min="16" max="16" width="11.7109375" style="34" customWidth="1"/>
    <col min="17" max="17" width="11.7109375" style="41" customWidth="1"/>
    <col min="18" max="18" width="11.7109375" style="35" customWidth="1"/>
    <col min="19" max="19" width="8.140625" style="526" customWidth="1"/>
    <col min="20" max="20" width="11.7109375" style="527" customWidth="1"/>
    <col min="21" max="21" width="14.8515625" style="528" customWidth="1"/>
    <col min="22" max="22" width="11.7109375" style="528" customWidth="1"/>
    <col min="23" max="23" width="7.421875" style="528" customWidth="1"/>
    <col min="24" max="24" width="11.7109375" style="528" customWidth="1"/>
    <col min="25" max="25" width="8.421875" style="45" customWidth="1"/>
    <col min="26" max="26" width="3.28125" style="71" customWidth="1"/>
    <col min="27" max="27" width="12.140625" style="45" customWidth="1"/>
    <col min="28" max="28" width="11.7109375" style="41" customWidth="1"/>
    <col min="29" max="31" width="11.7109375" style="35" customWidth="1"/>
    <col min="32" max="32" width="11.7109375" style="41" customWidth="1"/>
    <col min="33" max="37" width="11.7109375" style="627" customWidth="1"/>
    <col min="38" max="38" width="8.7109375" style="45" customWidth="1"/>
    <col min="39" max="39" width="3.28125" style="71" customWidth="1"/>
    <col min="40" max="40" width="11.7109375" style="45" customWidth="1"/>
    <col min="41" max="41" width="11.7109375" style="41" customWidth="1"/>
    <col min="42" max="44" width="11.7109375" style="35" customWidth="1"/>
    <col min="45" max="45" width="11.7109375" style="41" customWidth="1"/>
    <col min="46" max="50" width="11.7109375" style="627" customWidth="1"/>
    <col min="51" max="51" width="9.28125" style="45" customWidth="1"/>
    <col min="52" max="52" width="3.140625" style="71" customWidth="1"/>
    <col min="53" max="53" width="11.7109375" style="45" customWidth="1"/>
    <col min="54" max="56" width="11.7109375" style="35" customWidth="1"/>
    <col min="57" max="57" width="12.00390625" style="525" customWidth="1"/>
    <col min="58" max="59" width="11.7109375" style="525" customWidth="1"/>
    <col min="60" max="60" width="11.8515625" style="65" customWidth="1"/>
    <col min="61" max="61" width="3.00390625" style="71" customWidth="1"/>
    <col min="62" max="62" width="11.7109375" style="45" customWidth="1"/>
    <col min="63" max="64" width="11.7109375" style="627" customWidth="1"/>
    <col min="65" max="66" width="11.7109375" style="525" customWidth="1"/>
    <col min="67" max="67" width="3.421875" style="71" customWidth="1"/>
    <col min="68" max="70" width="11.7109375" style="627" customWidth="1"/>
    <col min="71" max="72" width="11.7109375" style="525" customWidth="1"/>
    <col min="73" max="73" width="3.140625" style="71" customWidth="1"/>
    <col min="74" max="74" width="17.421875" style="45" customWidth="1"/>
    <col min="75" max="75" width="9.8515625" style="627" customWidth="1"/>
    <col min="76" max="76" width="11.7109375" style="627" customWidth="1"/>
    <col min="77" max="78" width="11.7109375" style="525" customWidth="1"/>
    <col min="79" max="79" width="3.7109375" style="71" customWidth="1"/>
    <col min="80" max="80" width="16.7109375" style="45" customWidth="1"/>
    <col min="81" max="82" width="11.7109375" style="627" customWidth="1"/>
    <col min="83" max="84" width="11.7109375" style="525" customWidth="1"/>
    <col min="85" max="85" width="3.421875" style="71" customWidth="1"/>
    <col min="86" max="86" width="11.7109375" style="45" customWidth="1"/>
    <col min="87" max="88" width="11.7109375" style="627" customWidth="1"/>
    <col min="89" max="90" width="11.7109375" style="525" customWidth="1"/>
    <col min="91" max="91" width="3.7109375" style="71" customWidth="1"/>
    <col min="92" max="92" width="11.7109375" style="34" customWidth="1"/>
    <col min="93" max="94" width="11.7109375" style="525" customWidth="1"/>
    <col min="95" max="95" width="9.28125" style="525" customWidth="1"/>
    <col min="96" max="96" width="11.7109375" style="627" customWidth="1"/>
    <col min="97" max="97" width="2.8515625" style="71" customWidth="1"/>
    <col min="98" max="98" width="11.7109375" style="34" customWidth="1"/>
    <col min="99" max="100" width="11.7109375" style="627" customWidth="1"/>
    <col min="101" max="101" width="11.7109375" style="525" customWidth="1"/>
    <col min="102" max="102" width="10.421875" style="525" customWidth="1"/>
    <col min="103" max="103" width="2.7109375" style="71" customWidth="1"/>
    <col min="104" max="104" width="13.00390625" style="34" customWidth="1"/>
    <col min="105" max="105" width="12.57421875" style="521" customWidth="1"/>
    <col min="106" max="106" width="11.7109375" style="525" customWidth="1"/>
    <col min="107" max="107" width="12.57421875" style="524" customWidth="1"/>
    <col min="108" max="108" width="11.7109375" style="44" customWidth="1"/>
    <col min="109" max="109" width="13.140625" style="521" customWidth="1"/>
    <col min="110" max="110" width="6.00390625" style="646" customWidth="1"/>
    <col min="111" max="111" width="3.140625" style="71" customWidth="1"/>
    <col min="112" max="112" width="12.57421875" style="34" customWidth="1"/>
    <col min="113" max="113" width="6.421875" style="34" customWidth="1"/>
    <col min="114" max="114" width="7.8515625" style="66" customWidth="1"/>
    <col min="115" max="115" width="12.7109375" style="34" customWidth="1"/>
    <col min="116" max="116" width="5.8515625" style="34" customWidth="1"/>
    <col min="117" max="117" width="8.421875" style="66" customWidth="1"/>
    <col min="118" max="118" width="13.421875" style="34" customWidth="1"/>
    <col min="119" max="119" width="6.28125" style="34" customWidth="1"/>
    <col min="120" max="120" width="8.7109375" style="66" customWidth="1"/>
    <col min="121" max="16384" width="11.7109375" style="34" customWidth="1"/>
  </cols>
  <sheetData>
    <row r="1" spans="2:120" s="37" customFormat="1" ht="10.5" customHeight="1">
      <c r="B1" s="37" t="s">
        <v>270</v>
      </c>
      <c r="C1" s="521"/>
      <c r="D1" s="58"/>
      <c r="G1" s="72"/>
      <c r="H1" s="36"/>
      <c r="I1" s="36"/>
      <c r="J1" s="36"/>
      <c r="K1" s="521"/>
      <c r="L1" s="521"/>
      <c r="M1" s="521"/>
      <c r="O1" s="72"/>
      <c r="Q1" s="36"/>
      <c r="R1" s="36"/>
      <c r="S1" s="131"/>
      <c r="T1" s="522"/>
      <c r="U1" s="523"/>
      <c r="V1" s="523"/>
      <c r="W1" s="523"/>
      <c r="X1" s="523"/>
      <c r="Y1" s="524"/>
      <c r="Z1" s="72"/>
      <c r="AA1" s="524"/>
      <c r="AB1" s="36"/>
      <c r="AC1" s="36"/>
      <c r="AD1" s="36"/>
      <c r="AE1" s="36"/>
      <c r="AF1" s="36"/>
      <c r="AG1" s="521"/>
      <c r="AH1" s="521"/>
      <c r="AI1" s="521"/>
      <c r="AJ1" s="521"/>
      <c r="AK1" s="521"/>
      <c r="AL1" s="524"/>
      <c r="AM1" s="72"/>
      <c r="AN1" s="524"/>
      <c r="AO1" s="36"/>
      <c r="AP1" s="36"/>
      <c r="AQ1" s="36"/>
      <c r="AR1" s="36"/>
      <c r="AS1" s="36"/>
      <c r="AT1" s="521"/>
      <c r="AU1" s="521"/>
      <c r="AV1" s="521"/>
      <c r="AW1" s="521"/>
      <c r="AX1" s="521"/>
      <c r="AY1" s="524"/>
      <c r="AZ1" s="72"/>
      <c r="BA1" s="524"/>
      <c r="BB1" s="36"/>
      <c r="BC1" s="36"/>
      <c r="BD1" s="36"/>
      <c r="BE1" s="521"/>
      <c r="BF1" s="521"/>
      <c r="BG1" s="521"/>
      <c r="BH1" s="640"/>
      <c r="BI1" s="72"/>
      <c r="BJ1" s="524"/>
      <c r="BK1" s="521"/>
      <c r="BL1" s="521"/>
      <c r="BM1" s="521"/>
      <c r="BN1" s="521"/>
      <c r="BO1" s="72"/>
      <c r="BP1" s="521"/>
      <c r="BQ1" s="521"/>
      <c r="BR1" s="521"/>
      <c r="BS1" s="521"/>
      <c r="BT1" s="521"/>
      <c r="BU1" s="72"/>
      <c r="BV1" s="524"/>
      <c r="BW1" s="521"/>
      <c r="BX1" s="521"/>
      <c r="BY1" s="521"/>
      <c r="BZ1" s="521"/>
      <c r="CA1" s="72"/>
      <c r="CB1" s="524"/>
      <c r="CC1" s="521"/>
      <c r="CD1" s="521"/>
      <c r="CE1" s="521"/>
      <c r="CF1" s="521"/>
      <c r="CG1" s="72"/>
      <c r="CH1" s="524"/>
      <c r="CI1" s="521"/>
      <c r="CJ1" s="521"/>
      <c r="CK1" s="521"/>
      <c r="CL1" s="521"/>
      <c r="CM1" s="72"/>
      <c r="CO1" s="521"/>
      <c r="CP1" s="521"/>
      <c r="CQ1" s="521"/>
      <c r="CR1" s="521"/>
      <c r="CS1" s="72"/>
      <c r="CU1" s="521"/>
      <c r="CV1" s="521"/>
      <c r="CW1" s="521"/>
      <c r="CX1" s="521"/>
      <c r="CY1" s="72"/>
      <c r="DA1" s="521"/>
      <c r="DB1" s="521"/>
      <c r="DC1" s="524"/>
      <c r="DD1" s="524"/>
      <c r="DE1" s="521"/>
      <c r="DF1" s="646"/>
      <c r="DG1" s="72"/>
      <c r="DJ1" s="66"/>
      <c r="DM1" s="66"/>
      <c r="DP1" s="66"/>
    </row>
    <row r="2" spans="3:120" s="38" customFormat="1" ht="10.5" customHeight="1">
      <c r="C2" s="525" t="s">
        <v>105</v>
      </c>
      <c r="D2" s="59"/>
      <c r="G2" s="73"/>
      <c r="H2" s="35" t="s">
        <v>108</v>
      </c>
      <c r="I2" s="35"/>
      <c r="J2" s="35"/>
      <c r="K2" s="525"/>
      <c r="L2" s="525"/>
      <c r="M2" s="525"/>
      <c r="O2" s="73"/>
      <c r="Q2" s="35" t="s">
        <v>109</v>
      </c>
      <c r="R2" s="35"/>
      <c r="S2" s="526"/>
      <c r="T2" s="527"/>
      <c r="U2" s="525" t="s">
        <v>109</v>
      </c>
      <c r="V2" s="528"/>
      <c r="W2" s="528"/>
      <c r="X2" s="528"/>
      <c r="Y2" s="44"/>
      <c r="Z2" s="73"/>
      <c r="AA2" s="44"/>
      <c r="AB2" s="35" t="s">
        <v>110</v>
      </c>
      <c r="AC2" s="35"/>
      <c r="AD2" s="35"/>
      <c r="AE2" s="35"/>
      <c r="AF2" s="35"/>
      <c r="AG2" s="525" t="s">
        <v>110</v>
      </c>
      <c r="AH2" s="525"/>
      <c r="AI2" s="525"/>
      <c r="AJ2" s="525"/>
      <c r="AK2" s="525"/>
      <c r="AL2" s="44"/>
      <c r="AM2" s="73"/>
      <c r="AN2" s="44"/>
      <c r="AO2" s="35" t="s">
        <v>111</v>
      </c>
      <c r="AP2" s="35"/>
      <c r="AQ2" s="35"/>
      <c r="AR2" s="35"/>
      <c r="AS2" s="35"/>
      <c r="AT2" s="525" t="s">
        <v>111</v>
      </c>
      <c r="AU2" s="525"/>
      <c r="AV2" s="525"/>
      <c r="AW2" s="525"/>
      <c r="AX2" s="525"/>
      <c r="AY2" s="44"/>
      <c r="AZ2" s="73"/>
      <c r="BA2" s="44"/>
      <c r="BB2" s="35" t="s">
        <v>112</v>
      </c>
      <c r="BC2" s="35"/>
      <c r="BD2" s="35"/>
      <c r="BE2" s="525" t="s">
        <v>112</v>
      </c>
      <c r="BF2" s="525"/>
      <c r="BG2" s="525"/>
      <c r="BH2" s="641"/>
      <c r="BI2" s="73"/>
      <c r="BJ2" s="44"/>
      <c r="BK2" s="525" t="s">
        <v>116</v>
      </c>
      <c r="BL2" s="525"/>
      <c r="BM2" s="525"/>
      <c r="BN2" s="525"/>
      <c r="BO2" s="73"/>
      <c r="BP2" s="529" t="s">
        <v>219</v>
      </c>
      <c r="BQ2" s="525"/>
      <c r="BR2" s="525"/>
      <c r="BS2" s="525"/>
      <c r="BT2" s="525"/>
      <c r="BU2" s="73"/>
      <c r="BW2" s="525" t="s">
        <v>120</v>
      </c>
      <c r="BX2" s="525"/>
      <c r="BY2" s="525"/>
      <c r="BZ2" s="525"/>
      <c r="CA2" s="73"/>
      <c r="CC2" s="525" t="s">
        <v>121</v>
      </c>
      <c r="CD2" s="525"/>
      <c r="CE2" s="525"/>
      <c r="CF2" s="525"/>
      <c r="CG2" s="73"/>
      <c r="CI2" s="525" t="s">
        <v>124</v>
      </c>
      <c r="CJ2" s="525"/>
      <c r="CK2" s="525"/>
      <c r="CL2" s="525"/>
      <c r="CM2" s="73"/>
      <c r="CO2" s="525" t="s">
        <v>125</v>
      </c>
      <c r="CP2" s="525"/>
      <c r="CQ2" s="525"/>
      <c r="CR2" s="525"/>
      <c r="CS2" s="73"/>
      <c r="CU2" s="525" t="s">
        <v>203</v>
      </c>
      <c r="CV2" s="525"/>
      <c r="CW2" s="525"/>
      <c r="CX2" s="525"/>
      <c r="CY2" s="73"/>
      <c r="DA2" s="686" t="s">
        <v>207</v>
      </c>
      <c r="DB2" s="525"/>
      <c r="DC2" s="524"/>
      <c r="DD2" s="44"/>
      <c r="DE2" s="521"/>
      <c r="DF2" s="646"/>
      <c r="DG2" s="73"/>
      <c r="DH2" s="38" t="s">
        <v>391</v>
      </c>
      <c r="DJ2" s="66"/>
      <c r="DM2" s="66"/>
      <c r="DP2" s="66"/>
    </row>
    <row r="3" spans="3:120" s="530" customFormat="1" ht="10.5" customHeight="1">
      <c r="C3" s="531" t="s">
        <v>106</v>
      </c>
      <c r="D3" s="532"/>
      <c r="G3" s="533"/>
      <c r="H3" s="534"/>
      <c r="I3" s="534"/>
      <c r="J3" s="534"/>
      <c r="K3" s="531"/>
      <c r="L3" s="531"/>
      <c r="M3" s="531"/>
      <c r="O3" s="533"/>
      <c r="Q3" s="534"/>
      <c r="R3" s="534"/>
      <c r="S3" s="535"/>
      <c r="T3" s="536"/>
      <c r="U3" s="537"/>
      <c r="V3" s="537"/>
      <c r="W3" s="537"/>
      <c r="X3" s="537"/>
      <c r="Y3" s="538"/>
      <c r="Z3" s="533"/>
      <c r="AA3" s="538"/>
      <c r="AB3" s="534"/>
      <c r="AC3" s="534"/>
      <c r="AD3" s="534"/>
      <c r="AE3" s="534"/>
      <c r="AF3" s="534"/>
      <c r="AG3" s="531"/>
      <c r="AH3" s="531"/>
      <c r="AI3" s="531"/>
      <c r="AJ3" s="531"/>
      <c r="AK3" s="531"/>
      <c r="AL3" s="538"/>
      <c r="AM3" s="533"/>
      <c r="AN3" s="538"/>
      <c r="AO3" s="534"/>
      <c r="AP3" s="534"/>
      <c r="AQ3" s="534"/>
      <c r="AR3" s="534"/>
      <c r="AS3" s="534"/>
      <c r="AT3" s="531"/>
      <c r="AU3" s="531"/>
      <c r="AV3" s="531"/>
      <c r="AW3" s="531"/>
      <c r="AX3" s="531"/>
      <c r="AY3" s="538"/>
      <c r="AZ3" s="533"/>
      <c r="BA3" s="538"/>
      <c r="BB3" s="534"/>
      <c r="BC3" s="534"/>
      <c r="BD3" s="534"/>
      <c r="BE3" s="531"/>
      <c r="BF3" s="531"/>
      <c r="BG3" s="531"/>
      <c r="BH3" s="642"/>
      <c r="BI3" s="533"/>
      <c r="BJ3" s="538"/>
      <c r="BK3" s="531"/>
      <c r="BL3" s="531"/>
      <c r="BM3" s="531"/>
      <c r="BN3" s="531"/>
      <c r="BO3" s="533"/>
      <c r="BP3" s="531"/>
      <c r="BQ3" s="531"/>
      <c r="BR3" s="531"/>
      <c r="BS3" s="531"/>
      <c r="BT3" s="531"/>
      <c r="BU3" s="533"/>
      <c r="BV3" s="538"/>
      <c r="BW3" s="531"/>
      <c r="BX3" s="531"/>
      <c r="BY3" s="531"/>
      <c r="BZ3" s="531"/>
      <c r="CA3" s="533"/>
      <c r="CB3" s="538"/>
      <c r="CC3" s="531"/>
      <c r="CD3" s="531"/>
      <c r="CE3" s="531"/>
      <c r="CF3" s="531"/>
      <c r="CG3" s="533"/>
      <c r="CH3" s="538"/>
      <c r="CI3" s="531"/>
      <c r="CJ3" s="531"/>
      <c r="CK3" s="531"/>
      <c r="CL3" s="531"/>
      <c r="CM3" s="533"/>
      <c r="CO3" s="531"/>
      <c r="CP3" s="531"/>
      <c r="CQ3" s="531"/>
      <c r="CR3" s="531"/>
      <c r="CS3" s="533"/>
      <c r="CU3" s="531"/>
      <c r="CV3" s="531"/>
      <c r="CW3" s="531"/>
      <c r="CX3" s="531"/>
      <c r="CY3" s="533"/>
      <c r="DA3" s="683"/>
      <c r="DB3" s="531"/>
      <c r="DC3" s="538"/>
      <c r="DD3" s="538"/>
      <c r="DE3" s="683"/>
      <c r="DF3" s="688"/>
      <c r="DG3" s="533"/>
      <c r="DH3" s="530" t="s">
        <v>388</v>
      </c>
      <c r="DI3" s="530" t="s">
        <v>389</v>
      </c>
      <c r="DJ3" s="705"/>
      <c r="DK3" s="530" t="s">
        <v>390</v>
      </c>
      <c r="DM3" s="705"/>
      <c r="DP3" s="705"/>
    </row>
    <row r="4" spans="1:120" s="539" customFormat="1" ht="39.75" customHeight="1">
      <c r="A4" s="539" t="s">
        <v>117</v>
      </c>
      <c r="B4" s="539" t="s">
        <v>118</v>
      </c>
      <c r="C4" s="540" t="s">
        <v>272</v>
      </c>
      <c r="D4" s="541" t="s">
        <v>126</v>
      </c>
      <c r="E4" s="542" t="s">
        <v>127</v>
      </c>
      <c r="F4" s="542" t="s">
        <v>271</v>
      </c>
      <c r="G4" s="543"/>
      <c r="H4" s="544" t="s">
        <v>210</v>
      </c>
      <c r="I4" s="544" t="s">
        <v>128</v>
      </c>
      <c r="J4" s="544" t="s">
        <v>211</v>
      </c>
      <c r="K4" s="540" t="s">
        <v>373</v>
      </c>
      <c r="L4" s="540" t="s">
        <v>374</v>
      </c>
      <c r="M4" s="540" t="s">
        <v>367</v>
      </c>
      <c r="N4" s="542" t="s">
        <v>379</v>
      </c>
      <c r="O4" s="543"/>
      <c r="P4" s="542"/>
      <c r="Q4" s="544" t="s">
        <v>212</v>
      </c>
      <c r="R4" s="544" t="s">
        <v>129</v>
      </c>
      <c r="S4" s="545" t="s">
        <v>211</v>
      </c>
      <c r="T4" s="546" t="s">
        <v>130</v>
      </c>
      <c r="U4" s="540" t="s">
        <v>369</v>
      </c>
      <c r="V4" s="540" t="s">
        <v>370</v>
      </c>
      <c r="W4" s="547" t="s">
        <v>367</v>
      </c>
      <c r="X4" s="548" t="s">
        <v>371</v>
      </c>
      <c r="Y4" s="542" t="s">
        <v>380</v>
      </c>
      <c r="Z4" s="543"/>
      <c r="AA4" s="542"/>
      <c r="AB4" s="544" t="s">
        <v>213</v>
      </c>
      <c r="AC4" s="544" t="s">
        <v>131</v>
      </c>
      <c r="AD4" s="544" t="s">
        <v>211</v>
      </c>
      <c r="AE4" s="546" t="s">
        <v>132</v>
      </c>
      <c r="AF4" s="544" t="s">
        <v>211</v>
      </c>
      <c r="AG4" s="540" t="s">
        <v>365</v>
      </c>
      <c r="AH4" s="540" t="s">
        <v>366</v>
      </c>
      <c r="AI4" s="540" t="s">
        <v>367</v>
      </c>
      <c r="AJ4" s="548" t="s">
        <v>368</v>
      </c>
      <c r="AK4" s="540" t="s">
        <v>367</v>
      </c>
      <c r="AL4" s="542" t="s">
        <v>380</v>
      </c>
      <c r="AM4" s="543"/>
      <c r="AN4" s="542"/>
      <c r="AO4" s="549" t="s">
        <v>214</v>
      </c>
      <c r="AP4" s="544" t="s">
        <v>133</v>
      </c>
      <c r="AQ4" s="544" t="s">
        <v>215</v>
      </c>
      <c r="AR4" s="546" t="s">
        <v>134</v>
      </c>
      <c r="AS4" s="544" t="s">
        <v>215</v>
      </c>
      <c r="AT4" s="550" t="s">
        <v>362</v>
      </c>
      <c r="AU4" s="540" t="s">
        <v>363</v>
      </c>
      <c r="AV4" s="540" t="s">
        <v>273</v>
      </c>
      <c r="AW4" s="548" t="s">
        <v>364</v>
      </c>
      <c r="AX4" s="540" t="s">
        <v>273</v>
      </c>
      <c r="AY4" s="542" t="s">
        <v>381</v>
      </c>
      <c r="AZ4" s="543"/>
      <c r="BA4" s="542"/>
      <c r="BB4" s="544" t="s">
        <v>216</v>
      </c>
      <c r="BC4" s="544" t="s">
        <v>135</v>
      </c>
      <c r="BD4" s="544" t="s">
        <v>215</v>
      </c>
      <c r="BE4" s="540" t="s">
        <v>360</v>
      </c>
      <c r="BF4" s="540" t="s">
        <v>361</v>
      </c>
      <c r="BG4" s="540" t="s">
        <v>273</v>
      </c>
      <c r="BH4" s="542" t="s">
        <v>381</v>
      </c>
      <c r="BI4" s="543"/>
      <c r="BJ4" s="542"/>
      <c r="BK4" s="551" t="s">
        <v>115</v>
      </c>
      <c r="BL4" s="540" t="s">
        <v>220</v>
      </c>
      <c r="BM4" s="552" t="s">
        <v>136</v>
      </c>
      <c r="BN4" s="540" t="s">
        <v>273</v>
      </c>
      <c r="BO4" s="543"/>
      <c r="BP4" s="540"/>
      <c r="BQ4" s="551" t="s">
        <v>221</v>
      </c>
      <c r="BR4" s="551" t="s">
        <v>222</v>
      </c>
      <c r="BS4" s="540" t="s">
        <v>223</v>
      </c>
      <c r="BT4" s="540" t="s">
        <v>273</v>
      </c>
      <c r="BU4" s="543"/>
      <c r="BV4" s="542"/>
      <c r="BW4" s="540" t="s">
        <v>224</v>
      </c>
      <c r="BX4" s="540" t="s">
        <v>225</v>
      </c>
      <c r="BY4" s="540" t="s">
        <v>226</v>
      </c>
      <c r="BZ4" s="540" t="s">
        <v>273</v>
      </c>
      <c r="CA4" s="543"/>
      <c r="CB4" s="542" t="s">
        <v>117</v>
      </c>
      <c r="CC4" s="551" t="s">
        <v>122</v>
      </c>
      <c r="CD4" s="551" t="s">
        <v>227</v>
      </c>
      <c r="CE4" s="551" t="s">
        <v>137</v>
      </c>
      <c r="CF4" s="551" t="s">
        <v>273</v>
      </c>
      <c r="CG4" s="543"/>
      <c r="CH4" s="542"/>
      <c r="CI4" s="553" t="s">
        <v>123</v>
      </c>
      <c r="CJ4" s="553" t="s">
        <v>52</v>
      </c>
      <c r="CK4" s="553" t="s">
        <v>138</v>
      </c>
      <c r="CL4" s="553" t="s">
        <v>273</v>
      </c>
      <c r="CM4" s="554"/>
      <c r="CN4" s="555" t="s">
        <v>117</v>
      </c>
      <c r="CO4" s="553" t="s">
        <v>274</v>
      </c>
      <c r="CP4" s="553" t="s">
        <v>279</v>
      </c>
      <c r="CQ4" s="553" t="s">
        <v>139</v>
      </c>
      <c r="CR4" s="553" t="s">
        <v>273</v>
      </c>
      <c r="CS4" s="554"/>
      <c r="CU4" s="540" t="s">
        <v>204</v>
      </c>
      <c r="CV4" s="540" t="s">
        <v>205</v>
      </c>
      <c r="CW4" s="540" t="s">
        <v>206</v>
      </c>
      <c r="CX4" s="540" t="s">
        <v>273</v>
      </c>
      <c r="CY4" s="543"/>
      <c r="DA4" s="684" t="s">
        <v>208</v>
      </c>
      <c r="DB4" s="540" t="s">
        <v>367</v>
      </c>
      <c r="DC4" s="556" t="s">
        <v>209</v>
      </c>
      <c r="DD4" s="542" t="s">
        <v>367</v>
      </c>
      <c r="DE4" s="684" t="s">
        <v>387</v>
      </c>
      <c r="DF4" s="689" t="s">
        <v>367</v>
      </c>
      <c r="DG4" s="543"/>
      <c r="DH4" s="539" t="s">
        <v>208</v>
      </c>
      <c r="DI4" s="539" t="s">
        <v>211</v>
      </c>
      <c r="DJ4" s="706" t="s">
        <v>379</v>
      </c>
      <c r="DK4" s="539" t="s">
        <v>209</v>
      </c>
      <c r="DL4" s="539" t="s">
        <v>211</v>
      </c>
      <c r="DM4" s="706" t="s">
        <v>379</v>
      </c>
      <c r="DN4" s="539" t="s">
        <v>217</v>
      </c>
      <c r="DO4" s="539" t="s">
        <v>211</v>
      </c>
      <c r="DP4" s="706" t="s">
        <v>379</v>
      </c>
    </row>
    <row r="5" spans="1:120" s="581" customFormat="1" ht="10.5" customHeight="1">
      <c r="A5" s="557" t="s">
        <v>1</v>
      </c>
      <c r="B5" s="558" t="s">
        <v>53</v>
      </c>
      <c r="C5" s="559">
        <v>7476</v>
      </c>
      <c r="D5" s="560">
        <v>5651</v>
      </c>
      <c r="E5" s="561">
        <v>11698</v>
      </c>
      <c r="F5" s="562">
        <f aca="true" t="shared" si="0" ref="F5:F36">E5/D5</f>
        <v>2.070076092726951</v>
      </c>
      <c r="G5" s="563"/>
      <c r="H5" s="564">
        <v>643873</v>
      </c>
      <c r="I5" s="565">
        <f aca="true" t="shared" si="1" ref="I5:I36">H5*1000/C5</f>
        <v>86125.33440342429</v>
      </c>
      <c r="J5" s="566">
        <f aca="true" t="shared" si="2" ref="J5:J36">RANK(I5,I$5:I$54,1)</f>
        <v>16</v>
      </c>
      <c r="K5" s="567"/>
      <c r="L5" s="567"/>
      <c r="M5" s="567"/>
      <c r="N5" s="568"/>
      <c r="O5" s="569"/>
      <c r="P5" s="557" t="s">
        <v>1</v>
      </c>
      <c r="Q5" s="564">
        <v>343155</v>
      </c>
      <c r="R5" s="636">
        <f aca="true" t="shared" si="3" ref="R5:R36">Q5*1000/C5</f>
        <v>45900.88282504013</v>
      </c>
      <c r="S5" s="564">
        <f aca="true" t="shared" si="4" ref="S5:S36">RANK(R5,R$5:R$54,1)</f>
        <v>16</v>
      </c>
      <c r="T5" s="637">
        <f aca="true" t="shared" si="5" ref="T5:T36">Q5/BB5</f>
        <v>0.5267257827094017</v>
      </c>
      <c r="U5" s="630">
        <v>369287</v>
      </c>
      <c r="V5" s="570">
        <v>49396.33493846977</v>
      </c>
      <c r="W5" s="571">
        <v>16</v>
      </c>
      <c r="X5" s="574">
        <f>U5/BE5</f>
        <v>0.52050741745657</v>
      </c>
      <c r="Y5" s="645">
        <f>(V5-R5)*100/R5</f>
        <v>7.615217613032018</v>
      </c>
      <c r="Z5" s="563"/>
      <c r="AA5" s="557" t="s">
        <v>1</v>
      </c>
      <c r="AB5" s="564">
        <v>201331</v>
      </c>
      <c r="AC5" s="564">
        <f aca="true" t="shared" si="6" ref="AC5:AC36">AB5*1000/C5</f>
        <v>26930.31032637774</v>
      </c>
      <c r="AD5" s="564">
        <f aca="true" t="shared" si="7" ref="AD5:AD36">RANK(AC5,AC$5:AC$54,1)</f>
        <v>33</v>
      </c>
      <c r="AE5" s="637">
        <f aca="true" t="shared" si="8" ref="AE5:AE36">AB5/BB5</f>
        <v>0.30903302752011935</v>
      </c>
      <c r="AF5" s="564">
        <f aca="true" t="shared" si="9" ref="AF5:AF36">RANK(AE5,AE$5:AE$54,0)</f>
        <v>2</v>
      </c>
      <c r="AG5" s="630">
        <v>228908</v>
      </c>
      <c r="AH5" s="573">
        <v>30619.04761904762</v>
      </c>
      <c r="AI5" s="573">
        <v>35</v>
      </c>
      <c r="AJ5" s="574">
        <f>AG5/BE5</f>
        <v>0.32264420874590366</v>
      </c>
      <c r="AK5" s="573">
        <f>RANK(AJ5,$AJ$5:$AJ$54,0)</f>
        <v>5</v>
      </c>
      <c r="AL5" s="645">
        <f>(AH5-AC5)*100/AC5</f>
        <v>13.69734417451858</v>
      </c>
      <c r="AM5" s="569"/>
      <c r="AN5" s="557" t="s">
        <v>1</v>
      </c>
      <c r="AO5" s="564">
        <v>50703</v>
      </c>
      <c r="AP5" s="564">
        <f aca="true" t="shared" si="10" ref="AP5:AP36">AO5*1000/C5</f>
        <v>6782.102728731942</v>
      </c>
      <c r="AQ5" s="564">
        <f aca="true" t="shared" si="11" ref="AQ5:AQ36">RANK(AP5,AP$5:AP$54,1)</f>
        <v>22</v>
      </c>
      <c r="AR5" s="637">
        <f aca="true" t="shared" si="12" ref="AR5:AR36">AO5/BB5</f>
        <v>0.07782657213420989</v>
      </c>
      <c r="AS5" s="564">
        <f aca="true" t="shared" si="13" ref="AS5:AS36">RANK(AR5,AR$5:AR$54,1)</f>
        <v>27</v>
      </c>
      <c r="AT5" s="573">
        <v>53827</v>
      </c>
      <c r="AU5" s="573">
        <v>7199.973247726057</v>
      </c>
      <c r="AV5" s="573">
        <v>21</v>
      </c>
      <c r="AW5" s="574">
        <f>AT5/BE5</f>
        <v>0.07586877620775925</v>
      </c>
      <c r="AX5" s="573">
        <f>RANK(AW5,$AW$5:$AW$54,1)</f>
        <v>23</v>
      </c>
      <c r="AY5" s="645">
        <f>(AU5-AP5)*100/AP5</f>
        <v>6.161371122024341</v>
      </c>
      <c r="AZ5" s="569"/>
      <c r="BA5" s="557" t="s">
        <v>1</v>
      </c>
      <c r="BB5" s="564">
        <v>651487</v>
      </c>
      <c r="BC5" s="564">
        <f aca="true" t="shared" si="14" ref="BC5:BC36">BB5*1000/C5</f>
        <v>87143.79347244516</v>
      </c>
      <c r="BD5" s="564">
        <f aca="true" t="shared" si="15" ref="BD5:BD36">RANK(BC5,BC$5:BC$54,1)</f>
        <v>15</v>
      </c>
      <c r="BE5" s="573">
        <v>709475</v>
      </c>
      <c r="BF5" s="573">
        <v>94900.34777956126</v>
      </c>
      <c r="BG5" s="573">
        <v>16</v>
      </c>
      <c r="BH5" s="644">
        <f>(BF5-BC5)*100/BC5</f>
        <v>8.900868321240472</v>
      </c>
      <c r="BI5" s="569"/>
      <c r="BJ5" s="557" t="s">
        <v>1</v>
      </c>
      <c r="BK5" s="575">
        <v>61</v>
      </c>
      <c r="BL5" s="575">
        <v>1012</v>
      </c>
      <c r="BM5" s="576">
        <f>BK5/BL5</f>
        <v>0.06027667984189723</v>
      </c>
      <c r="BN5" s="577">
        <f aca="true" t="shared" si="16" ref="BN5:BN11">RANK(BM5,BM$5:BM$54,1)</f>
        <v>45</v>
      </c>
      <c r="BO5" s="563"/>
      <c r="BP5" s="578" t="s">
        <v>1</v>
      </c>
      <c r="BQ5" s="575">
        <v>107</v>
      </c>
      <c r="BR5" s="575">
        <v>651</v>
      </c>
      <c r="BS5" s="576">
        <f>BQ5/BR5</f>
        <v>0.16436251920122888</v>
      </c>
      <c r="BT5" s="577">
        <f aca="true" t="shared" si="17" ref="BT5:BT36">RANK(BS5,BS$5:BS$54,1)</f>
        <v>50</v>
      </c>
      <c r="BU5" s="563"/>
      <c r="BV5" s="579" t="s">
        <v>1</v>
      </c>
      <c r="BW5" s="575">
        <v>1</v>
      </c>
      <c r="BX5" s="575">
        <v>68</v>
      </c>
      <c r="BY5" s="576">
        <f aca="true" t="shared" si="18" ref="BY5:BY36">BW5/BX5</f>
        <v>0.014705882352941176</v>
      </c>
      <c r="BZ5" s="577">
        <f aca="true" t="shared" si="19" ref="BZ5:BZ36">RANK(BY5,BY$5:BY$54,1)</f>
        <v>14</v>
      </c>
      <c r="CA5" s="520"/>
      <c r="CB5" s="557" t="s">
        <v>1</v>
      </c>
      <c r="CC5" s="575">
        <v>4</v>
      </c>
      <c r="CD5" s="575">
        <v>68</v>
      </c>
      <c r="CE5" s="572">
        <f aca="true" t="shared" si="20" ref="CE5:CE36">CC5/CD5</f>
        <v>0.058823529411764705</v>
      </c>
      <c r="CF5" s="577">
        <f aca="true" t="shared" si="21" ref="CF5:CF36">RANK(CE5,CE$5:CE$54,1)</f>
        <v>8</v>
      </c>
      <c r="CG5" s="519"/>
      <c r="CH5" s="557" t="s">
        <v>1</v>
      </c>
      <c r="CI5" s="575">
        <v>57</v>
      </c>
      <c r="CJ5" s="575">
        <v>806</v>
      </c>
      <c r="CK5" s="572">
        <f aca="true" t="shared" si="22" ref="CK5:CK36">CI5/CJ5</f>
        <v>0.0707196029776675</v>
      </c>
      <c r="CL5" s="577">
        <f aca="true" t="shared" si="23" ref="CL5:CL36">RANK(CK5,CK$5:CK$54,1)</f>
        <v>29</v>
      </c>
      <c r="CM5" s="563"/>
      <c r="CN5" s="557" t="s">
        <v>1</v>
      </c>
      <c r="CO5" s="577">
        <v>84</v>
      </c>
      <c r="CP5" s="577">
        <v>5153</v>
      </c>
      <c r="CQ5" s="580">
        <f aca="true" t="shared" si="24" ref="CQ5:CQ36">CO5*100/CP5</f>
        <v>1.6301183776440908</v>
      </c>
      <c r="CR5" s="575">
        <f aca="true" t="shared" si="25" ref="CR5:CR36">RANK(CQ5,CQ$5:CQ$54,1)</f>
        <v>39</v>
      </c>
      <c r="CS5" s="563"/>
      <c r="CT5" s="581" t="s">
        <v>1</v>
      </c>
      <c r="CU5" s="582">
        <v>1229</v>
      </c>
      <c r="CV5" s="582">
        <v>334</v>
      </c>
      <c r="CW5" s="583">
        <f aca="true" t="shared" si="26" ref="CW5:CW36">CV5/CU5</f>
        <v>0.27176566314076483</v>
      </c>
      <c r="CX5" s="584">
        <f aca="true" t="shared" si="27" ref="CX5:CX36">RANK(CW5,CW$5:CW$54,1)</f>
        <v>33</v>
      </c>
      <c r="CY5" s="585"/>
      <c r="CZ5" s="581" t="s">
        <v>1</v>
      </c>
      <c r="DA5" s="685">
        <f>((V5/V$55+AH5/AH$55+AU5/AU$55+BF5/BF$55)/4)*(F$55/F5)</f>
        <v>0.9589545425187117</v>
      </c>
      <c r="DB5" s="584">
        <f aca="true" t="shared" si="28" ref="DB5:DB36">RANK(DA5,DA$5:DA$54,1)</f>
        <v>23</v>
      </c>
      <c r="DC5" s="586">
        <f aca="true" t="shared" si="29" ref="DC5:DC11">(BM5/BM$55+BS5/BS$55+BY5/BY$55+CE5/CE$55+CK5/CK$55+CQ5/CQ$55+CW5/CW$55)/7</f>
        <v>4.579662565548148</v>
      </c>
      <c r="DD5" s="587">
        <f aca="true" t="shared" si="30" ref="DD5:DD36">RANK(DC5,DC$5:DC$54,1)</f>
        <v>50</v>
      </c>
      <c r="DE5" s="685">
        <f>(DA5*4+DC5*7)/11</f>
        <v>3.2630414662647165</v>
      </c>
      <c r="DF5" s="690">
        <f aca="true" t="shared" si="31" ref="DF5:DF36">RANK(DE5,DE$5:DE$54,1)</f>
        <v>50</v>
      </c>
      <c r="DG5" s="585"/>
      <c r="DH5" s="703">
        <v>1.1084851088780925</v>
      </c>
      <c r="DI5" s="581">
        <v>33</v>
      </c>
      <c r="DJ5" s="710">
        <f>DI5-DB5</f>
        <v>10</v>
      </c>
      <c r="DK5" s="703">
        <v>4.159171011318882</v>
      </c>
      <c r="DL5" s="581">
        <v>50</v>
      </c>
      <c r="DM5" s="707">
        <f>DL5-DD5</f>
        <v>0</v>
      </c>
      <c r="DN5" s="703">
        <v>2.888051885301886</v>
      </c>
      <c r="DO5" s="581">
        <v>49</v>
      </c>
      <c r="DP5" s="707">
        <f>DO5-DF5</f>
        <v>-1</v>
      </c>
    </row>
    <row r="6" spans="1:120" s="581" customFormat="1" ht="10.5" customHeight="1">
      <c r="A6" s="557" t="s">
        <v>0</v>
      </c>
      <c r="B6" s="558" t="s">
        <v>54</v>
      </c>
      <c r="C6" s="559">
        <v>11105</v>
      </c>
      <c r="D6" s="560">
        <v>10936</v>
      </c>
      <c r="E6" s="561">
        <v>28098</v>
      </c>
      <c r="F6" s="562">
        <f t="shared" si="0"/>
        <v>2.5693123628383323</v>
      </c>
      <c r="G6" s="563"/>
      <c r="H6" s="564">
        <v>1396585</v>
      </c>
      <c r="I6" s="565">
        <f t="shared" si="1"/>
        <v>125761.81900045025</v>
      </c>
      <c r="J6" s="566">
        <f t="shared" si="2"/>
        <v>26</v>
      </c>
      <c r="K6" s="567"/>
      <c r="L6" s="567"/>
      <c r="M6" s="567"/>
      <c r="N6" s="568"/>
      <c r="O6" s="569"/>
      <c r="P6" s="557" t="s">
        <v>0</v>
      </c>
      <c r="Q6" s="564">
        <v>857317</v>
      </c>
      <c r="R6" s="636">
        <f t="shared" si="3"/>
        <v>77200.99054479964</v>
      </c>
      <c r="S6" s="564">
        <f t="shared" si="4"/>
        <v>34</v>
      </c>
      <c r="T6" s="637">
        <f t="shared" si="5"/>
        <v>0.649659755690946</v>
      </c>
      <c r="U6" s="573">
        <v>873922</v>
      </c>
      <c r="V6" s="570">
        <v>78696.26294461954</v>
      </c>
      <c r="W6" s="571">
        <v>27</v>
      </c>
      <c r="X6" s="574">
        <f aca="true" t="shared" si="32" ref="X6:X54">U6/BE6</f>
        <v>0.629472154175379</v>
      </c>
      <c r="Y6" s="645">
        <f aca="true" t="shared" si="33" ref="Y6:Y54">(V6-R6)*100/R6</f>
        <v>1.9368564953220229</v>
      </c>
      <c r="Z6" s="563"/>
      <c r="AA6" s="557" t="s">
        <v>0</v>
      </c>
      <c r="AB6" s="564">
        <v>147502</v>
      </c>
      <c r="AC6" s="564">
        <f t="shared" si="6"/>
        <v>13282.485366951823</v>
      </c>
      <c r="AD6" s="564">
        <f t="shared" si="7"/>
        <v>13</v>
      </c>
      <c r="AE6" s="637">
        <f t="shared" si="8"/>
        <v>0.11177442332757419</v>
      </c>
      <c r="AF6" s="564">
        <f t="shared" si="9"/>
        <v>39</v>
      </c>
      <c r="AG6" s="573">
        <v>166237</v>
      </c>
      <c r="AH6" s="573">
        <v>14969.563259792885</v>
      </c>
      <c r="AI6" s="573">
        <v>13</v>
      </c>
      <c r="AJ6" s="574">
        <f aca="true" t="shared" si="34" ref="AJ6:AJ54">AG6/BE6</f>
        <v>0.11973787419661308</v>
      </c>
      <c r="AK6" s="573">
        <f aca="true" t="shared" si="35" ref="AK6:AK55">RANK(AJ6,$AJ$5:$AJ$54,0)</f>
        <v>38</v>
      </c>
      <c r="AL6" s="645">
        <f aca="true" t="shared" si="36" ref="AL6:AL54">(AH6-AC6)*100/AC6</f>
        <v>12.70152269121774</v>
      </c>
      <c r="AM6" s="569"/>
      <c r="AN6" s="557" t="s">
        <v>0</v>
      </c>
      <c r="AO6" s="564">
        <v>185899</v>
      </c>
      <c r="AP6" s="564">
        <f t="shared" si="10"/>
        <v>16740.117064385413</v>
      </c>
      <c r="AQ6" s="564">
        <f t="shared" si="11"/>
        <v>40</v>
      </c>
      <c r="AR6" s="637">
        <f t="shared" si="12"/>
        <v>0.1408709951198812</v>
      </c>
      <c r="AS6" s="564">
        <f t="shared" si="13"/>
        <v>48</v>
      </c>
      <c r="AT6" s="573">
        <v>196901</v>
      </c>
      <c r="AU6" s="573">
        <v>17730.841963079693</v>
      </c>
      <c r="AV6" s="573">
        <v>38</v>
      </c>
      <c r="AW6" s="574">
        <f aca="true" t="shared" si="37" ref="AW6:AW54">AT6/BE6</f>
        <v>0.14182466699463606</v>
      </c>
      <c r="AX6" s="573">
        <f aca="true" t="shared" si="38" ref="AX6:AX54">RANK(AW6,$AW$5:$AW$54,1)</f>
        <v>46</v>
      </c>
      <c r="AY6" s="645">
        <f aca="true" t="shared" si="39" ref="AY6:AY55">(AU6-AP6)*100/AP6</f>
        <v>5.918267446301472</v>
      </c>
      <c r="AZ6" s="569"/>
      <c r="BA6" s="557" t="s">
        <v>0</v>
      </c>
      <c r="BB6" s="564">
        <v>1319640</v>
      </c>
      <c r="BC6" s="564">
        <f t="shared" si="14"/>
        <v>118832.95812696984</v>
      </c>
      <c r="BD6" s="564">
        <f t="shared" si="15"/>
        <v>26</v>
      </c>
      <c r="BE6" s="573">
        <v>1388341</v>
      </c>
      <c r="BF6" s="573">
        <v>125019.45069788383</v>
      </c>
      <c r="BG6" s="573">
        <v>24</v>
      </c>
      <c r="BH6" s="644">
        <f aca="true" t="shared" si="40" ref="BH6:BH55">(BF6-BC6)*100/BC6</f>
        <v>5.206041041496157</v>
      </c>
      <c r="BI6" s="569"/>
      <c r="BJ6" s="557" t="s">
        <v>0</v>
      </c>
      <c r="BK6" s="575">
        <v>15</v>
      </c>
      <c r="BL6" s="575">
        <v>543</v>
      </c>
      <c r="BM6" s="576">
        <f aca="true" t="shared" si="41" ref="BM6:BM11">BK6/BL6</f>
        <v>0.027624309392265192</v>
      </c>
      <c r="BN6" s="577">
        <f t="shared" si="16"/>
        <v>40</v>
      </c>
      <c r="BO6" s="563"/>
      <c r="BP6" s="578" t="s">
        <v>0</v>
      </c>
      <c r="BQ6" s="575">
        <v>1</v>
      </c>
      <c r="BR6" s="575">
        <v>2147</v>
      </c>
      <c r="BS6" s="576">
        <f aca="true" t="shared" si="42" ref="BS6:BS36">BQ6/BR6</f>
        <v>0.0004657661853749418</v>
      </c>
      <c r="BT6" s="577">
        <f t="shared" si="17"/>
        <v>7</v>
      </c>
      <c r="BU6" s="563"/>
      <c r="BV6" s="579" t="s">
        <v>0</v>
      </c>
      <c r="BW6" s="575">
        <v>15</v>
      </c>
      <c r="BX6" s="575">
        <v>345</v>
      </c>
      <c r="BY6" s="576">
        <f t="shared" si="18"/>
        <v>0.043478260869565216</v>
      </c>
      <c r="BZ6" s="577">
        <f t="shared" si="19"/>
        <v>27</v>
      </c>
      <c r="CA6" s="520"/>
      <c r="CB6" s="557" t="s">
        <v>0</v>
      </c>
      <c r="CC6" s="575">
        <v>195</v>
      </c>
      <c r="CD6" s="575">
        <v>362</v>
      </c>
      <c r="CE6" s="572">
        <f t="shared" si="20"/>
        <v>0.5386740331491713</v>
      </c>
      <c r="CF6" s="577">
        <f t="shared" si="21"/>
        <v>38</v>
      </c>
      <c r="CG6" s="519"/>
      <c r="CH6" s="557" t="s">
        <v>0</v>
      </c>
      <c r="CI6" s="575">
        <v>81</v>
      </c>
      <c r="CJ6" s="575">
        <v>2152</v>
      </c>
      <c r="CK6" s="572">
        <f t="shared" si="22"/>
        <v>0.03763940520446097</v>
      </c>
      <c r="CL6" s="577">
        <f t="shared" si="23"/>
        <v>19</v>
      </c>
      <c r="CM6" s="563"/>
      <c r="CN6" s="557" t="s">
        <v>0</v>
      </c>
      <c r="CO6" s="577">
        <v>1110</v>
      </c>
      <c r="CP6" s="577">
        <v>61410</v>
      </c>
      <c r="CQ6" s="580">
        <f t="shared" si="24"/>
        <v>1.80752320468979</v>
      </c>
      <c r="CR6" s="575">
        <f t="shared" si="25"/>
        <v>44</v>
      </c>
      <c r="CS6" s="563"/>
      <c r="CT6" s="581" t="s">
        <v>0</v>
      </c>
      <c r="CU6" s="582">
        <v>15881</v>
      </c>
      <c r="CV6" s="582">
        <v>4057</v>
      </c>
      <c r="CW6" s="583">
        <f t="shared" si="26"/>
        <v>0.25546250236131224</v>
      </c>
      <c r="CX6" s="584">
        <f t="shared" si="27"/>
        <v>27</v>
      </c>
      <c r="CY6" s="585"/>
      <c r="CZ6" s="581" t="s">
        <v>0</v>
      </c>
      <c r="DA6" s="685">
        <f aca="true" t="shared" si="43" ref="DA6:DA55">((V6/V$55+AH6/AH$55+AU6/AU$55+BF6/BF$55)/4)*(F$55/F6)</f>
        <v>1.0162338824254868</v>
      </c>
      <c r="DB6" s="584">
        <f t="shared" si="28"/>
        <v>30</v>
      </c>
      <c r="DC6" s="586">
        <f t="shared" si="29"/>
        <v>0.8600223661185039</v>
      </c>
      <c r="DD6" s="587">
        <f t="shared" si="30"/>
        <v>26</v>
      </c>
      <c r="DE6" s="685">
        <f aca="true" t="shared" si="44" ref="DE6:DE55">(DA6*4+DC6*7)/11</f>
        <v>0.9168265538664978</v>
      </c>
      <c r="DF6" s="690">
        <f t="shared" si="31"/>
        <v>25</v>
      </c>
      <c r="DG6" s="585"/>
      <c r="DH6" s="703">
        <v>1.0475305855285777</v>
      </c>
      <c r="DI6" s="581">
        <v>31</v>
      </c>
      <c r="DJ6" s="707">
        <f aca="true" t="shared" si="45" ref="DJ6:DJ54">DI6-DB6</f>
        <v>1</v>
      </c>
      <c r="DK6" s="703">
        <v>1.0189974700625852</v>
      </c>
      <c r="DL6" s="581">
        <v>30</v>
      </c>
      <c r="DM6" s="707">
        <f aca="true" t="shared" si="46" ref="DM6:DM54">DL6-DD6</f>
        <v>4</v>
      </c>
      <c r="DN6" s="703">
        <v>1.0308862681734154</v>
      </c>
      <c r="DO6" s="581">
        <v>29</v>
      </c>
      <c r="DP6" s="707">
        <f aca="true" t="shared" si="47" ref="DP6:DP54">DO6-DF6</f>
        <v>4</v>
      </c>
    </row>
    <row r="7" spans="1:120" s="581" customFormat="1" ht="10.5" customHeight="1">
      <c r="A7" s="557" t="s">
        <v>3</v>
      </c>
      <c r="B7" s="558" t="s">
        <v>55</v>
      </c>
      <c r="C7" s="559">
        <v>16440</v>
      </c>
      <c r="D7" s="560">
        <v>16439</v>
      </c>
      <c r="E7" s="561">
        <v>37025</v>
      </c>
      <c r="F7" s="562">
        <f t="shared" si="0"/>
        <v>2.252265952916844</v>
      </c>
      <c r="G7" s="563"/>
      <c r="H7" s="564">
        <v>958900</v>
      </c>
      <c r="I7" s="565">
        <f t="shared" si="1"/>
        <v>58327.25060827251</v>
      </c>
      <c r="J7" s="566">
        <f t="shared" si="2"/>
        <v>9</v>
      </c>
      <c r="K7" s="567"/>
      <c r="L7" s="567"/>
      <c r="M7" s="567"/>
      <c r="N7" s="568"/>
      <c r="O7" s="569"/>
      <c r="P7" s="557" t="s">
        <v>3</v>
      </c>
      <c r="Q7" s="564">
        <v>623516</v>
      </c>
      <c r="R7" s="636">
        <f t="shared" si="3"/>
        <v>37926.76399026764</v>
      </c>
      <c r="S7" s="564">
        <f t="shared" si="4"/>
        <v>11</v>
      </c>
      <c r="T7" s="637">
        <f t="shared" si="5"/>
        <v>0.6467391078859694</v>
      </c>
      <c r="U7" s="573">
        <v>565066</v>
      </c>
      <c r="V7" s="570">
        <v>34371.41119221411</v>
      </c>
      <c r="W7" s="571">
        <v>10</v>
      </c>
      <c r="X7" s="574">
        <f t="shared" si="32"/>
        <v>0.6474316008254075</v>
      </c>
      <c r="Y7" s="645">
        <f t="shared" si="33"/>
        <v>-9.37425823876212</v>
      </c>
      <c r="Z7" s="563"/>
      <c r="AA7" s="557" t="s">
        <v>3</v>
      </c>
      <c r="AB7" s="564">
        <v>178294</v>
      </c>
      <c r="AC7" s="564">
        <f t="shared" si="6"/>
        <v>10845.133819951338</v>
      </c>
      <c r="AD7" s="564">
        <f t="shared" si="7"/>
        <v>10</v>
      </c>
      <c r="AE7" s="637">
        <f t="shared" si="8"/>
        <v>0.18493463279438063</v>
      </c>
      <c r="AF7" s="564">
        <f t="shared" si="9"/>
        <v>22</v>
      </c>
      <c r="AG7" s="573">
        <v>140936</v>
      </c>
      <c r="AH7" s="573">
        <v>8572.749391727493</v>
      </c>
      <c r="AI7" s="573">
        <v>4</v>
      </c>
      <c r="AJ7" s="574">
        <f t="shared" si="34"/>
        <v>0.16147922560184055</v>
      </c>
      <c r="AK7" s="573">
        <f t="shared" si="35"/>
        <v>28</v>
      </c>
      <c r="AL7" s="645">
        <f t="shared" si="36"/>
        <v>-20.953032631496292</v>
      </c>
      <c r="AM7" s="569"/>
      <c r="AN7" s="557" t="s">
        <v>3</v>
      </c>
      <c r="AO7" s="564">
        <v>30809</v>
      </c>
      <c r="AP7" s="564">
        <f t="shared" si="10"/>
        <v>1874.0267639902677</v>
      </c>
      <c r="AQ7" s="564">
        <f t="shared" si="11"/>
        <v>3</v>
      </c>
      <c r="AR7" s="637">
        <f t="shared" si="12"/>
        <v>0.03195649377860204</v>
      </c>
      <c r="AS7" s="564">
        <f t="shared" si="13"/>
        <v>5</v>
      </c>
      <c r="AT7" s="573">
        <v>31040</v>
      </c>
      <c r="AU7" s="573">
        <v>1888.0778588807786</v>
      </c>
      <c r="AV7" s="573">
        <v>2</v>
      </c>
      <c r="AW7" s="574">
        <f t="shared" si="37"/>
        <v>0.03556447722853728</v>
      </c>
      <c r="AX7" s="573">
        <f t="shared" si="38"/>
        <v>6</v>
      </c>
      <c r="AY7" s="645">
        <f t="shared" si="39"/>
        <v>0.7497809081761833</v>
      </c>
      <c r="AZ7" s="569"/>
      <c r="BA7" s="557" t="s">
        <v>3</v>
      </c>
      <c r="BB7" s="564">
        <v>964092</v>
      </c>
      <c r="BC7" s="564">
        <f t="shared" si="14"/>
        <v>58643.06569343065</v>
      </c>
      <c r="BD7" s="564">
        <f t="shared" si="15"/>
        <v>10</v>
      </c>
      <c r="BE7" s="573">
        <v>872781</v>
      </c>
      <c r="BF7" s="573">
        <v>53088.868613138686</v>
      </c>
      <c r="BG7" s="573">
        <v>7</v>
      </c>
      <c r="BH7" s="644">
        <f t="shared" si="40"/>
        <v>-9.471191546035023</v>
      </c>
      <c r="BI7" s="569"/>
      <c r="BJ7" s="557" t="s">
        <v>3</v>
      </c>
      <c r="BK7" s="575">
        <v>18</v>
      </c>
      <c r="BL7" s="575">
        <v>460</v>
      </c>
      <c r="BM7" s="576">
        <f t="shared" si="41"/>
        <v>0.0391304347826087</v>
      </c>
      <c r="BN7" s="577">
        <f t="shared" si="16"/>
        <v>44</v>
      </c>
      <c r="BO7" s="563"/>
      <c r="BP7" s="578" t="s">
        <v>3</v>
      </c>
      <c r="BQ7" s="575">
        <v>10</v>
      </c>
      <c r="BR7" s="575">
        <v>2231</v>
      </c>
      <c r="BS7" s="576">
        <f t="shared" si="42"/>
        <v>0.0044822949350067235</v>
      </c>
      <c r="BT7" s="577">
        <f t="shared" si="17"/>
        <v>26</v>
      </c>
      <c r="BU7" s="563"/>
      <c r="BV7" s="579" t="s">
        <v>3</v>
      </c>
      <c r="BW7" s="575">
        <v>14</v>
      </c>
      <c r="BX7" s="575">
        <v>196</v>
      </c>
      <c r="BY7" s="576">
        <f t="shared" si="18"/>
        <v>0.07142857142857142</v>
      </c>
      <c r="BZ7" s="577">
        <f t="shared" si="19"/>
        <v>36</v>
      </c>
      <c r="CA7" s="520"/>
      <c r="CB7" s="557" t="s">
        <v>3</v>
      </c>
      <c r="CC7" s="575">
        <v>95</v>
      </c>
      <c r="CD7" s="575">
        <v>195</v>
      </c>
      <c r="CE7" s="572">
        <f t="shared" si="20"/>
        <v>0.48717948717948717</v>
      </c>
      <c r="CF7" s="577">
        <f t="shared" si="21"/>
        <v>33</v>
      </c>
      <c r="CG7" s="519"/>
      <c r="CH7" s="557" t="s">
        <v>3</v>
      </c>
      <c r="CI7" s="575">
        <v>731</v>
      </c>
      <c r="CJ7" s="575">
        <v>2233</v>
      </c>
      <c r="CK7" s="572">
        <f t="shared" si="22"/>
        <v>0.3273622928795343</v>
      </c>
      <c r="CL7" s="577">
        <f t="shared" si="23"/>
        <v>47</v>
      </c>
      <c r="CM7" s="563"/>
      <c r="CN7" s="557" t="s">
        <v>3</v>
      </c>
      <c r="CO7" s="577">
        <v>650</v>
      </c>
      <c r="CP7" s="577">
        <v>33171</v>
      </c>
      <c r="CQ7" s="580">
        <f t="shared" si="24"/>
        <v>1.9595429742847668</v>
      </c>
      <c r="CR7" s="575">
        <f t="shared" si="25"/>
        <v>45</v>
      </c>
      <c r="CS7" s="563"/>
      <c r="CT7" s="581" t="s">
        <v>3</v>
      </c>
      <c r="CU7" s="582">
        <v>12531</v>
      </c>
      <c r="CV7" s="582">
        <v>2905</v>
      </c>
      <c r="CW7" s="583">
        <f t="shared" si="26"/>
        <v>0.231825073816934</v>
      </c>
      <c r="CX7" s="584">
        <f t="shared" si="27"/>
        <v>22</v>
      </c>
      <c r="CY7" s="585"/>
      <c r="CZ7" s="581" t="s">
        <v>3</v>
      </c>
      <c r="DA7" s="685">
        <f t="shared" si="43"/>
        <v>0.36598592794489304</v>
      </c>
      <c r="DB7" s="584">
        <f t="shared" si="28"/>
        <v>4</v>
      </c>
      <c r="DC7" s="586">
        <f t="shared" si="29"/>
        <v>1.4939003355522917</v>
      </c>
      <c r="DD7" s="587">
        <f t="shared" si="30"/>
        <v>42</v>
      </c>
      <c r="DE7" s="685">
        <f t="shared" si="44"/>
        <v>1.0837496418768742</v>
      </c>
      <c r="DF7" s="690">
        <f t="shared" si="31"/>
        <v>32</v>
      </c>
      <c r="DG7" s="585"/>
      <c r="DH7" s="703">
        <v>0.472142748596157</v>
      </c>
      <c r="DI7" s="581">
        <v>6</v>
      </c>
      <c r="DJ7" s="707">
        <f t="shared" si="45"/>
        <v>2</v>
      </c>
      <c r="DK7" s="703">
        <v>1.3736131303532202</v>
      </c>
      <c r="DL7" s="581">
        <v>38</v>
      </c>
      <c r="DM7" s="707">
        <f t="shared" si="46"/>
        <v>-4</v>
      </c>
      <c r="DN7" s="703">
        <v>0.9980004712877771</v>
      </c>
      <c r="DO7" s="581">
        <v>27</v>
      </c>
      <c r="DP7" s="708">
        <f t="shared" si="47"/>
        <v>-5</v>
      </c>
    </row>
    <row r="8" spans="1:120" s="581" customFormat="1" ht="10.5" customHeight="1">
      <c r="A8" s="557" t="s">
        <v>2</v>
      </c>
      <c r="B8" s="558" t="s">
        <v>56</v>
      </c>
      <c r="C8" s="559">
        <v>7213</v>
      </c>
      <c r="D8" s="560">
        <v>6785</v>
      </c>
      <c r="E8" s="561">
        <v>18752</v>
      </c>
      <c r="F8" s="562">
        <f t="shared" si="0"/>
        <v>2.763743551952837</v>
      </c>
      <c r="G8" s="563"/>
      <c r="H8" s="564">
        <v>1828731</v>
      </c>
      <c r="I8" s="565">
        <f t="shared" si="1"/>
        <v>253532.64938305836</v>
      </c>
      <c r="J8" s="566">
        <f t="shared" si="2"/>
        <v>40</v>
      </c>
      <c r="K8" s="567"/>
      <c r="L8" s="567"/>
      <c r="M8" s="567"/>
      <c r="N8" s="568"/>
      <c r="O8" s="569"/>
      <c r="P8" s="557" t="s">
        <v>2</v>
      </c>
      <c r="Q8" s="564">
        <v>959084</v>
      </c>
      <c r="R8" s="636">
        <f t="shared" si="3"/>
        <v>132966.03355053376</v>
      </c>
      <c r="S8" s="564">
        <f t="shared" si="4"/>
        <v>40</v>
      </c>
      <c r="T8" s="637">
        <f t="shared" si="5"/>
        <v>0.5149181652479471</v>
      </c>
      <c r="U8" s="573">
        <v>774790</v>
      </c>
      <c r="V8" s="570">
        <v>107415.77706918065</v>
      </c>
      <c r="W8" s="571">
        <v>35</v>
      </c>
      <c r="X8" s="574">
        <f t="shared" si="32"/>
        <v>0.5319982394668413</v>
      </c>
      <c r="Y8" s="645">
        <f t="shared" si="33"/>
        <v>-19.215626577025574</v>
      </c>
      <c r="Z8" s="563"/>
      <c r="AA8" s="557" t="s">
        <v>2</v>
      </c>
      <c r="AB8" s="564">
        <v>111135</v>
      </c>
      <c r="AC8" s="564">
        <f t="shared" si="6"/>
        <v>15407.597393594899</v>
      </c>
      <c r="AD8" s="564">
        <f t="shared" si="7"/>
        <v>19</v>
      </c>
      <c r="AE8" s="637">
        <f t="shared" si="8"/>
        <v>0.05966675525275221</v>
      </c>
      <c r="AF8" s="564">
        <f t="shared" si="9"/>
        <v>50</v>
      </c>
      <c r="AG8" s="573">
        <v>120756</v>
      </c>
      <c r="AH8" s="573">
        <v>16741.439068348816</v>
      </c>
      <c r="AI8" s="573">
        <v>20</v>
      </c>
      <c r="AJ8" s="574">
        <f t="shared" si="34"/>
        <v>0.08291534403523264</v>
      </c>
      <c r="AK8" s="573">
        <f t="shared" si="35"/>
        <v>47</v>
      </c>
      <c r="AL8" s="645">
        <f t="shared" si="36"/>
        <v>8.657038736671621</v>
      </c>
      <c r="AM8" s="569"/>
      <c r="AN8" s="557" t="s">
        <v>2</v>
      </c>
      <c r="AO8" s="564">
        <v>214049</v>
      </c>
      <c r="AP8" s="564">
        <f t="shared" si="10"/>
        <v>29675.44710938583</v>
      </c>
      <c r="AQ8" s="564">
        <f t="shared" si="11"/>
        <v>46</v>
      </c>
      <c r="AR8" s="637">
        <f t="shared" si="12"/>
        <v>0.11491977590404785</v>
      </c>
      <c r="AS8" s="564">
        <f t="shared" si="13"/>
        <v>43</v>
      </c>
      <c r="AT8" s="573">
        <v>291470</v>
      </c>
      <c r="AU8" s="573">
        <v>40408.983779287395</v>
      </c>
      <c r="AV8" s="573">
        <v>45</v>
      </c>
      <c r="AW8" s="574">
        <f t="shared" si="37"/>
        <v>0.20013361924831277</v>
      </c>
      <c r="AX8" s="573">
        <f t="shared" si="38"/>
        <v>49</v>
      </c>
      <c r="AY8" s="645">
        <f t="shared" si="39"/>
        <v>36.16975552326803</v>
      </c>
      <c r="AZ8" s="569"/>
      <c r="BA8" s="557" t="s">
        <v>2</v>
      </c>
      <c r="BB8" s="564">
        <v>1862595</v>
      </c>
      <c r="BC8" s="564">
        <f t="shared" si="14"/>
        <v>258227.5058921392</v>
      </c>
      <c r="BD8" s="564">
        <f t="shared" si="15"/>
        <v>41</v>
      </c>
      <c r="BE8" s="573">
        <v>1456377</v>
      </c>
      <c r="BF8" s="573">
        <v>201910.02356855676</v>
      </c>
      <c r="BG8" s="573">
        <v>38</v>
      </c>
      <c r="BH8" s="644">
        <f t="shared" si="40"/>
        <v>-21.809249997986687</v>
      </c>
      <c r="BI8" s="569"/>
      <c r="BJ8" s="557" t="s">
        <v>2</v>
      </c>
      <c r="BK8" s="575">
        <v>3</v>
      </c>
      <c r="BL8" s="575">
        <v>981</v>
      </c>
      <c r="BM8" s="576">
        <f t="shared" si="41"/>
        <v>0.0030581039755351682</v>
      </c>
      <c r="BN8" s="577">
        <f t="shared" si="16"/>
        <v>23</v>
      </c>
      <c r="BO8" s="563"/>
      <c r="BP8" s="578" t="s">
        <v>2</v>
      </c>
      <c r="BQ8" s="575">
        <v>5</v>
      </c>
      <c r="BR8" s="575">
        <v>1165</v>
      </c>
      <c r="BS8" s="576">
        <f t="shared" si="42"/>
        <v>0.004291845493562232</v>
      </c>
      <c r="BT8" s="577">
        <f t="shared" si="17"/>
        <v>25</v>
      </c>
      <c r="BU8" s="563"/>
      <c r="BV8" s="579" t="s">
        <v>2</v>
      </c>
      <c r="BW8" s="575">
        <v>0</v>
      </c>
      <c r="BX8" s="575">
        <v>188</v>
      </c>
      <c r="BY8" s="576">
        <f t="shared" si="18"/>
        <v>0</v>
      </c>
      <c r="BZ8" s="577">
        <f t="shared" si="19"/>
        <v>1</v>
      </c>
      <c r="CA8" s="520"/>
      <c r="CB8" s="557" t="s">
        <v>2</v>
      </c>
      <c r="CC8" s="575">
        <v>82</v>
      </c>
      <c r="CD8" s="575">
        <v>188</v>
      </c>
      <c r="CE8" s="572">
        <f t="shared" si="20"/>
        <v>0.43617021276595747</v>
      </c>
      <c r="CF8" s="577">
        <f t="shared" si="21"/>
        <v>24</v>
      </c>
      <c r="CG8" s="519"/>
      <c r="CH8" s="557" t="s">
        <v>2</v>
      </c>
      <c r="CI8" s="575">
        <v>0</v>
      </c>
      <c r="CJ8" s="575">
        <v>1166</v>
      </c>
      <c r="CK8" s="572">
        <f t="shared" si="22"/>
        <v>0</v>
      </c>
      <c r="CL8" s="577">
        <f t="shared" si="23"/>
        <v>1</v>
      </c>
      <c r="CM8" s="563"/>
      <c r="CN8" s="557" t="s">
        <v>2</v>
      </c>
      <c r="CO8" s="577">
        <v>1066</v>
      </c>
      <c r="CP8" s="577">
        <v>62963</v>
      </c>
      <c r="CQ8" s="580">
        <f t="shared" si="24"/>
        <v>1.6930578276130426</v>
      </c>
      <c r="CR8" s="575">
        <f t="shared" si="25"/>
        <v>41</v>
      </c>
      <c r="CS8" s="563"/>
      <c r="CT8" s="581" t="s">
        <v>2</v>
      </c>
      <c r="CU8" s="582">
        <v>7348</v>
      </c>
      <c r="CV8" s="582">
        <v>781</v>
      </c>
      <c r="CW8" s="583">
        <f t="shared" si="26"/>
        <v>0.1062874251497006</v>
      </c>
      <c r="CX8" s="584">
        <f t="shared" si="27"/>
        <v>1</v>
      </c>
      <c r="CY8" s="585"/>
      <c r="CZ8" s="581" t="s">
        <v>2</v>
      </c>
      <c r="DA8" s="685">
        <f t="shared" si="43"/>
        <v>1.666351763662003</v>
      </c>
      <c r="DB8" s="584">
        <f t="shared" si="28"/>
        <v>40</v>
      </c>
      <c r="DC8" s="586">
        <f t="shared" si="29"/>
        <v>0.4797805980530671</v>
      </c>
      <c r="DD8" s="587">
        <f t="shared" si="30"/>
        <v>5</v>
      </c>
      <c r="DE8" s="685">
        <f t="shared" si="44"/>
        <v>0.911261021910862</v>
      </c>
      <c r="DF8" s="690">
        <f t="shared" si="31"/>
        <v>24</v>
      </c>
      <c r="DG8" s="585"/>
      <c r="DH8" s="703">
        <v>1.8109578526146133</v>
      </c>
      <c r="DI8" s="581">
        <v>41</v>
      </c>
      <c r="DJ8" s="707">
        <f t="shared" si="45"/>
        <v>1</v>
      </c>
      <c r="DK8" s="703">
        <v>0.35797081853413015</v>
      </c>
      <c r="DL8" s="581">
        <v>1</v>
      </c>
      <c r="DM8" s="707">
        <f t="shared" si="46"/>
        <v>-4</v>
      </c>
      <c r="DN8" s="703">
        <v>0.9633820827343316</v>
      </c>
      <c r="DO8" s="581">
        <v>26</v>
      </c>
      <c r="DP8" s="707">
        <f t="shared" si="47"/>
        <v>2</v>
      </c>
    </row>
    <row r="9" spans="1:120" s="581" customFormat="1" ht="10.5" customHeight="1">
      <c r="A9" s="557" t="s">
        <v>4</v>
      </c>
      <c r="B9" s="558" t="s">
        <v>57</v>
      </c>
      <c r="C9" s="559">
        <v>18336</v>
      </c>
      <c r="D9" s="560">
        <v>15269</v>
      </c>
      <c r="E9" s="561">
        <v>50732</v>
      </c>
      <c r="F9" s="562">
        <f t="shared" si="0"/>
        <v>3.3225489553998298</v>
      </c>
      <c r="G9" s="563"/>
      <c r="H9" s="564">
        <v>10581429</v>
      </c>
      <c r="I9" s="565">
        <f t="shared" si="1"/>
        <v>577084.9149214659</v>
      </c>
      <c r="J9" s="566">
        <f t="shared" si="2"/>
        <v>48</v>
      </c>
      <c r="K9" s="567"/>
      <c r="L9" s="567"/>
      <c r="M9" s="567"/>
      <c r="N9" s="568"/>
      <c r="O9" s="569"/>
      <c r="P9" s="557" t="s">
        <v>4</v>
      </c>
      <c r="Q9" s="564">
        <v>3550769</v>
      </c>
      <c r="R9" s="636">
        <f t="shared" si="3"/>
        <v>193650.14179755672</v>
      </c>
      <c r="S9" s="564">
        <f t="shared" si="4"/>
        <v>45</v>
      </c>
      <c r="T9" s="637">
        <f t="shared" si="5"/>
        <v>0.434610116756283</v>
      </c>
      <c r="U9" s="573">
        <v>4843919</v>
      </c>
      <c r="V9" s="570">
        <v>264175.3381326352</v>
      </c>
      <c r="W9" s="571">
        <v>48</v>
      </c>
      <c r="X9" s="574">
        <f t="shared" si="32"/>
        <v>0.5799304550710402</v>
      </c>
      <c r="Y9" s="645">
        <f t="shared" si="33"/>
        <v>36.418871517690945</v>
      </c>
      <c r="Z9" s="563"/>
      <c r="AA9" s="557" t="s">
        <v>4</v>
      </c>
      <c r="AB9" s="564">
        <v>801123</v>
      </c>
      <c r="AC9" s="564">
        <f t="shared" si="6"/>
        <v>43691.26308900524</v>
      </c>
      <c r="AD9" s="564">
        <f t="shared" si="7"/>
        <v>44</v>
      </c>
      <c r="AE9" s="637">
        <f t="shared" si="8"/>
        <v>0.0980565507263761</v>
      </c>
      <c r="AF9" s="564">
        <f t="shared" si="9"/>
        <v>44</v>
      </c>
      <c r="AG9" s="573">
        <v>682242</v>
      </c>
      <c r="AH9" s="573">
        <v>37207.78795811519</v>
      </c>
      <c r="AI9" s="573">
        <v>39</v>
      </c>
      <c r="AJ9" s="574">
        <f t="shared" si="34"/>
        <v>0.08168033229469293</v>
      </c>
      <c r="AK9" s="573">
        <f t="shared" si="35"/>
        <v>48</v>
      </c>
      <c r="AL9" s="645">
        <f t="shared" si="36"/>
        <v>-14.839294340569426</v>
      </c>
      <c r="AM9" s="569"/>
      <c r="AN9" s="557" t="s">
        <v>4</v>
      </c>
      <c r="AO9" s="564">
        <v>1227632</v>
      </c>
      <c r="AP9" s="564">
        <f t="shared" si="10"/>
        <v>66952.00698080279</v>
      </c>
      <c r="AQ9" s="564">
        <f t="shared" si="11"/>
        <v>50</v>
      </c>
      <c r="AR9" s="637">
        <f t="shared" si="12"/>
        <v>0.1502607707946502</v>
      </c>
      <c r="AS9" s="564">
        <f t="shared" si="13"/>
        <v>49</v>
      </c>
      <c r="AT9" s="573">
        <v>1148576</v>
      </c>
      <c r="AU9" s="573">
        <v>62640.48865619546</v>
      </c>
      <c r="AV9" s="573">
        <v>49</v>
      </c>
      <c r="AW9" s="574">
        <f t="shared" si="37"/>
        <v>0.13751142460550542</v>
      </c>
      <c r="AX9" s="573">
        <f t="shared" si="38"/>
        <v>45</v>
      </c>
      <c r="AY9" s="645">
        <f t="shared" si="39"/>
        <v>-6.439714833109594</v>
      </c>
      <c r="AZ9" s="569"/>
      <c r="BA9" s="557" t="s">
        <v>4</v>
      </c>
      <c r="BB9" s="564">
        <v>8170010</v>
      </c>
      <c r="BC9" s="564">
        <f t="shared" si="14"/>
        <v>445572.09860383946</v>
      </c>
      <c r="BD9" s="564">
        <f t="shared" si="15"/>
        <v>47</v>
      </c>
      <c r="BE9" s="573">
        <v>8352586</v>
      </c>
      <c r="BF9" s="573">
        <v>455529.3411867365</v>
      </c>
      <c r="BG9" s="573">
        <v>47</v>
      </c>
      <c r="BH9" s="644">
        <f t="shared" si="40"/>
        <v>2.234709627038396</v>
      </c>
      <c r="BI9" s="569"/>
      <c r="BJ9" s="557" t="s">
        <v>4</v>
      </c>
      <c r="BK9" s="575">
        <v>209</v>
      </c>
      <c r="BL9" s="575">
        <v>1281</v>
      </c>
      <c r="BM9" s="576">
        <f t="shared" si="41"/>
        <v>0.16315378610460576</v>
      </c>
      <c r="BN9" s="577">
        <f t="shared" si="16"/>
        <v>49</v>
      </c>
      <c r="BO9" s="563"/>
      <c r="BP9" s="578" t="s">
        <v>4</v>
      </c>
      <c r="BQ9" s="575">
        <v>38</v>
      </c>
      <c r="BR9" s="575">
        <v>3504</v>
      </c>
      <c r="BS9" s="576">
        <f t="shared" si="42"/>
        <v>0.010844748858447488</v>
      </c>
      <c r="BT9" s="577">
        <f t="shared" si="17"/>
        <v>39</v>
      </c>
      <c r="BU9" s="563"/>
      <c r="BV9" s="579" t="s">
        <v>4</v>
      </c>
      <c r="BW9" s="575">
        <v>291</v>
      </c>
      <c r="BX9" s="575">
        <v>1177</v>
      </c>
      <c r="BY9" s="576">
        <f t="shared" si="18"/>
        <v>0.24723874256584538</v>
      </c>
      <c r="BZ9" s="577">
        <f t="shared" si="19"/>
        <v>49</v>
      </c>
      <c r="CA9" s="520"/>
      <c r="CB9" s="557" t="s">
        <v>4</v>
      </c>
      <c r="CC9" s="575">
        <v>978</v>
      </c>
      <c r="CD9" s="575">
        <v>1179</v>
      </c>
      <c r="CE9" s="572">
        <f t="shared" si="20"/>
        <v>0.8295165394402035</v>
      </c>
      <c r="CF9" s="577">
        <f t="shared" si="21"/>
        <v>50</v>
      </c>
      <c r="CG9" s="519"/>
      <c r="CH9" s="557" t="s">
        <v>4</v>
      </c>
      <c r="CI9" s="575">
        <v>216</v>
      </c>
      <c r="CJ9" s="575">
        <v>3514</v>
      </c>
      <c r="CK9" s="572">
        <f t="shared" si="22"/>
        <v>0.061468412066021626</v>
      </c>
      <c r="CL9" s="577">
        <f t="shared" si="23"/>
        <v>24</v>
      </c>
      <c r="CM9" s="563"/>
      <c r="CN9" s="557" t="s">
        <v>4</v>
      </c>
      <c r="CO9" s="577">
        <v>3974</v>
      </c>
      <c r="CP9" s="577">
        <v>328312</v>
      </c>
      <c r="CQ9" s="580">
        <f t="shared" si="24"/>
        <v>1.2104339774360973</v>
      </c>
      <c r="CR9" s="575">
        <f t="shared" si="25"/>
        <v>16</v>
      </c>
      <c r="CS9" s="563"/>
      <c r="CT9" s="581" t="s">
        <v>4</v>
      </c>
      <c r="CU9" s="582">
        <v>24184</v>
      </c>
      <c r="CV9" s="582">
        <v>6977</v>
      </c>
      <c r="CW9" s="583">
        <f t="shared" si="26"/>
        <v>0.2884965266291763</v>
      </c>
      <c r="CX9" s="584">
        <f t="shared" si="27"/>
        <v>35</v>
      </c>
      <c r="CY9" s="585"/>
      <c r="CZ9" s="581" t="s">
        <v>4</v>
      </c>
      <c r="DA9" s="685">
        <f t="shared" si="43"/>
        <v>2.6480760838209507</v>
      </c>
      <c r="DB9" s="584">
        <f t="shared" si="28"/>
        <v>45</v>
      </c>
      <c r="DC9" s="586">
        <f t="shared" si="29"/>
        <v>2.6614759175209954</v>
      </c>
      <c r="DD9" s="587">
        <f t="shared" si="30"/>
        <v>48</v>
      </c>
      <c r="DE9" s="685">
        <f t="shared" si="44"/>
        <v>2.656603250720979</v>
      </c>
      <c r="DF9" s="690">
        <f t="shared" si="31"/>
        <v>48</v>
      </c>
      <c r="DG9" s="585"/>
      <c r="DH9" s="703">
        <v>2.9995818401597205</v>
      </c>
      <c r="DI9" s="581">
        <v>47</v>
      </c>
      <c r="DJ9" s="707">
        <f t="shared" si="45"/>
        <v>2</v>
      </c>
      <c r="DK9" s="703">
        <v>1.342800810001202</v>
      </c>
      <c r="DL9" s="581">
        <v>36</v>
      </c>
      <c r="DM9" s="709">
        <f t="shared" si="46"/>
        <v>-12</v>
      </c>
      <c r="DN9" s="703">
        <v>2.0331262392339178</v>
      </c>
      <c r="DO9" s="581">
        <v>44</v>
      </c>
      <c r="DP9" s="707">
        <f t="shared" si="47"/>
        <v>-4</v>
      </c>
    </row>
    <row r="10" spans="1:120" s="581" customFormat="1" ht="10.5" customHeight="1">
      <c r="A10" s="557" t="s">
        <v>5</v>
      </c>
      <c r="B10" s="558" t="s">
        <v>58</v>
      </c>
      <c r="C10" s="559">
        <v>9752</v>
      </c>
      <c r="D10" s="560">
        <v>9092</v>
      </c>
      <c r="E10" s="561">
        <v>22912</v>
      </c>
      <c r="F10" s="562">
        <f t="shared" si="0"/>
        <v>2.5200175978882533</v>
      </c>
      <c r="G10" s="563"/>
      <c r="H10" s="564">
        <v>1799435</v>
      </c>
      <c r="I10" s="565">
        <f t="shared" si="1"/>
        <v>184519.5857260049</v>
      </c>
      <c r="J10" s="566">
        <f t="shared" si="2"/>
        <v>38</v>
      </c>
      <c r="K10" s="567"/>
      <c r="L10" s="567"/>
      <c r="M10" s="567"/>
      <c r="N10" s="568"/>
      <c r="O10" s="569"/>
      <c r="P10" s="557" t="s">
        <v>5</v>
      </c>
      <c r="Q10" s="564">
        <v>525303</v>
      </c>
      <c r="R10" s="636">
        <f t="shared" si="3"/>
        <v>53866.18129614438</v>
      </c>
      <c r="S10" s="564">
        <f t="shared" si="4"/>
        <v>19</v>
      </c>
      <c r="T10" s="637">
        <f t="shared" si="5"/>
        <v>0.42388270466768607</v>
      </c>
      <c r="U10" s="573">
        <v>592167</v>
      </c>
      <c r="V10" s="570">
        <v>60722.62100082034</v>
      </c>
      <c r="W10" s="571">
        <v>22</v>
      </c>
      <c r="X10" s="574">
        <f t="shared" si="32"/>
        <v>0.44150250437277355</v>
      </c>
      <c r="Y10" s="645">
        <f t="shared" si="33"/>
        <v>12.728653748408059</v>
      </c>
      <c r="Z10" s="563"/>
      <c r="AA10" s="557" t="s">
        <v>5</v>
      </c>
      <c r="AB10" s="564">
        <v>342627</v>
      </c>
      <c r="AC10" s="564">
        <f t="shared" si="6"/>
        <v>35134.0237899918</v>
      </c>
      <c r="AD10" s="564">
        <f t="shared" si="7"/>
        <v>41</v>
      </c>
      <c r="AE10" s="637">
        <f t="shared" si="8"/>
        <v>0.2764759756791324</v>
      </c>
      <c r="AF10" s="564">
        <f t="shared" si="9"/>
        <v>3</v>
      </c>
      <c r="AG10" s="573">
        <v>256939</v>
      </c>
      <c r="AH10" s="573">
        <v>26347.313371616077</v>
      </c>
      <c r="AI10" s="573">
        <v>32</v>
      </c>
      <c r="AJ10" s="574">
        <f t="shared" si="34"/>
        <v>0.19156625068778918</v>
      </c>
      <c r="AK10" s="573">
        <f t="shared" si="35"/>
        <v>19</v>
      </c>
      <c r="AL10" s="645">
        <f t="shared" si="36"/>
        <v>-25.009120705606982</v>
      </c>
      <c r="AM10" s="569"/>
      <c r="AN10" s="557" t="s">
        <v>5</v>
      </c>
      <c r="AO10" s="564">
        <v>70154</v>
      </c>
      <c r="AP10" s="564">
        <f t="shared" si="10"/>
        <v>7193.806398687449</v>
      </c>
      <c r="AQ10" s="564">
        <f t="shared" si="11"/>
        <v>24</v>
      </c>
      <c r="AR10" s="637">
        <f t="shared" si="12"/>
        <v>0.0566093611939335</v>
      </c>
      <c r="AS10" s="564">
        <f t="shared" si="13"/>
        <v>21</v>
      </c>
      <c r="AT10" s="573">
        <v>195121</v>
      </c>
      <c r="AU10" s="573">
        <v>20008.305988515178</v>
      </c>
      <c r="AV10" s="573">
        <v>40</v>
      </c>
      <c r="AW10" s="574">
        <f t="shared" si="37"/>
        <v>0.14547654657507078</v>
      </c>
      <c r="AX10" s="573">
        <f t="shared" si="38"/>
        <v>47</v>
      </c>
      <c r="AY10" s="645">
        <f t="shared" si="39"/>
        <v>178.13239444650347</v>
      </c>
      <c r="AZ10" s="569"/>
      <c r="BA10" s="557" t="s">
        <v>5</v>
      </c>
      <c r="BB10" s="564">
        <v>1239265</v>
      </c>
      <c r="BC10" s="564">
        <f t="shared" si="14"/>
        <v>127078.03527481543</v>
      </c>
      <c r="BD10" s="564">
        <f t="shared" si="15"/>
        <v>29</v>
      </c>
      <c r="BE10" s="573">
        <v>1341254</v>
      </c>
      <c r="BF10" s="573">
        <v>137536.30024610338</v>
      </c>
      <c r="BG10" s="573">
        <v>30</v>
      </c>
      <c r="BH10" s="644">
        <f t="shared" si="40"/>
        <v>8.229797500938064</v>
      </c>
      <c r="BI10" s="569"/>
      <c r="BJ10" s="557" t="s">
        <v>5</v>
      </c>
      <c r="BK10" s="575">
        <v>17</v>
      </c>
      <c r="BL10" s="575">
        <v>685</v>
      </c>
      <c r="BM10" s="576">
        <f t="shared" si="41"/>
        <v>0.024817518248175182</v>
      </c>
      <c r="BN10" s="577">
        <f t="shared" si="16"/>
        <v>39</v>
      </c>
      <c r="BO10" s="563"/>
      <c r="BP10" s="578" t="s">
        <v>5</v>
      </c>
      <c r="BQ10" s="575">
        <v>21</v>
      </c>
      <c r="BR10" s="575">
        <v>2317</v>
      </c>
      <c r="BS10" s="576">
        <f t="shared" si="42"/>
        <v>0.00906344410876133</v>
      </c>
      <c r="BT10" s="577">
        <f t="shared" si="17"/>
        <v>37</v>
      </c>
      <c r="BU10" s="563"/>
      <c r="BV10" s="579" t="s">
        <v>5</v>
      </c>
      <c r="BW10" s="575">
        <v>14</v>
      </c>
      <c r="BX10" s="575">
        <v>268</v>
      </c>
      <c r="BY10" s="576">
        <f t="shared" si="18"/>
        <v>0.05223880597014925</v>
      </c>
      <c r="BZ10" s="577">
        <f t="shared" si="19"/>
        <v>33</v>
      </c>
      <c r="CA10" s="520"/>
      <c r="CB10" s="557" t="s">
        <v>5</v>
      </c>
      <c r="CC10" s="575">
        <v>117</v>
      </c>
      <c r="CD10" s="575">
        <v>269</v>
      </c>
      <c r="CE10" s="572">
        <f t="shared" si="20"/>
        <v>0.4349442379182156</v>
      </c>
      <c r="CF10" s="577">
        <f t="shared" si="21"/>
        <v>23</v>
      </c>
      <c r="CG10" s="519"/>
      <c r="CH10" s="557" t="s">
        <v>5</v>
      </c>
      <c r="CI10" s="575">
        <v>328</v>
      </c>
      <c r="CJ10" s="575">
        <v>2319</v>
      </c>
      <c r="CK10" s="572">
        <f t="shared" si="22"/>
        <v>0.1414402759810263</v>
      </c>
      <c r="CL10" s="577">
        <f t="shared" si="23"/>
        <v>37</v>
      </c>
      <c r="CM10" s="563"/>
      <c r="CN10" s="557" t="s">
        <v>5</v>
      </c>
      <c r="CO10" s="577">
        <v>554</v>
      </c>
      <c r="CP10" s="577">
        <v>48713</v>
      </c>
      <c r="CQ10" s="580">
        <f t="shared" si="24"/>
        <v>1.1372734177734896</v>
      </c>
      <c r="CR10" s="575">
        <f t="shared" si="25"/>
        <v>14</v>
      </c>
      <c r="CS10" s="563"/>
      <c r="CT10" s="581" t="s">
        <v>5</v>
      </c>
      <c r="CU10" s="582">
        <v>8366</v>
      </c>
      <c r="CV10" s="582">
        <v>1404</v>
      </c>
      <c r="CW10" s="583">
        <f t="shared" si="26"/>
        <v>0.1678221372220894</v>
      </c>
      <c r="CX10" s="584">
        <f t="shared" si="27"/>
        <v>7</v>
      </c>
      <c r="CY10" s="585"/>
      <c r="CZ10" s="581" t="s">
        <v>5</v>
      </c>
      <c r="DA10" s="685">
        <f t="shared" si="43"/>
        <v>1.1675727099153725</v>
      </c>
      <c r="DB10" s="584">
        <f t="shared" si="28"/>
        <v>32</v>
      </c>
      <c r="DC10" s="586">
        <f t="shared" si="29"/>
        <v>1.0469168980627843</v>
      </c>
      <c r="DD10" s="587">
        <f t="shared" si="30"/>
        <v>33</v>
      </c>
      <c r="DE10" s="685">
        <f t="shared" si="44"/>
        <v>1.0907917387364527</v>
      </c>
      <c r="DF10" s="690">
        <f t="shared" si="31"/>
        <v>33</v>
      </c>
      <c r="DG10" s="585"/>
      <c r="DH10" s="703">
        <v>1.0258534331117206</v>
      </c>
      <c r="DI10" s="581">
        <v>27</v>
      </c>
      <c r="DJ10" s="708">
        <f t="shared" si="45"/>
        <v>-5</v>
      </c>
      <c r="DK10" s="703">
        <v>1.0519939460519203</v>
      </c>
      <c r="DL10" s="581">
        <v>33</v>
      </c>
      <c r="DM10" s="707">
        <f t="shared" si="46"/>
        <v>0</v>
      </c>
      <c r="DN10" s="703">
        <v>1.0411020656601704</v>
      </c>
      <c r="DO10" s="581">
        <v>31</v>
      </c>
      <c r="DP10" s="707">
        <f t="shared" si="47"/>
        <v>-2</v>
      </c>
    </row>
    <row r="11" spans="1:120" s="581" customFormat="1" ht="10.5" customHeight="1">
      <c r="A11" s="557" t="s">
        <v>6</v>
      </c>
      <c r="B11" s="558" t="s">
        <v>59</v>
      </c>
      <c r="C11" s="559">
        <v>4022</v>
      </c>
      <c r="D11" s="560">
        <v>3717</v>
      </c>
      <c r="E11" s="561">
        <v>9789</v>
      </c>
      <c r="F11" s="562">
        <f t="shared" si="0"/>
        <v>2.633575464083939</v>
      </c>
      <c r="G11" s="563"/>
      <c r="H11" s="564">
        <v>1335008</v>
      </c>
      <c r="I11" s="565">
        <f t="shared" si="1"/>
        <v>331926.4047737444</v>
      </c>
      <c r="J11" s="566">
        <f t="shared" si="2"/>
        <v>45</v>
      </c>
      <c r="K11" s="567"/>
      <c r="L11" s="567"/>
      <c r="M11" s="567"/>
      <c r="N11" s="568"/>
      <c r="O11" s="569"/>
      <c r="P11" s="557" t="s">
        <v>6</v>
      </c>
      <c r="Q11" s="564">
        <v>527013</v>
      </c>
      <c r="R11" s="636">
        <f t="shared" si="3"/>
        <v>131032.57086026852</v>
      </c>
      <c r="S11" s="564">
        <f t="shared" si="4"/>
        <v>39</v>
      </c>
      <c r="T11" s="637">
        <f t="shared" si="5"/>
        <v>0.44310637653864265</v>
      </c>
      <c r="U11" s="573">
        <v>498891</v>
      </c>
      <c r="V11" s="570">
        <v>124040.5271009448</v>
      </c>
      <c r="W11" s="571">
        <v>39</v>
      </c>
      <c r="X11" s="574">
        <f t="shared" si="32"/>
        <v>0.4062160564494985</v>
      </c>
      <c r="Y11" s="645">
        <f t="shared" si="33"/>
        <v>-5.336111253422588</v>
      </c>
      <c r="Z11" s="563"/>
      <c r="AA11" s="557" t="s">
        <v>6</v>
      </c>
      <c r="AB11" s="564">
        <v>164283</v>
      </c>
      <c r="AC11" s="564">
        <f t="shared" si="6"/>
        <v>40846.0964694182</v>
      </c>
      <c r="AD11" s="564">
        <f t="shared" si="7"/>
        <v>43</v>
      </c>
      <c r="AE11" s="637">
        <f t="shared" si="8"/>
        <v>0.1381272280890563</v>
      </c>
      <c r="AF11" s="564">
        <f t="shared" si="9"/>
        <v>33</v>
      </c>
      <c r="AG11" s="573">
        <v>160708</v>
      </c>
      <c r="AH11" s="573">
        <v>39957.235206364996</v>
      </c>
      <c r="AI11" s="573">
        <v>40</v>
      </c>
      <c r="AJ11" s="574">
        <f t="shared" si="34"/>
        <v>0.13085457544811593</v>
      </c>
      <c r="AK11" s="573">
        <f t="shared" si="35"/>
        <v>35</v>
      </c>
      <c r="AL11" s="645">
        <f t="shared" si="36"/>
        <v>-2.176122909856755</v>
      </c>
      <c r="AM11" s="569"/>
      <c r="AN11" s="557" t="s">
        <v>6</v>
      </c>
      <c r="AO11" s="564">
        <v>62882</v>
      </c>
      <c r="AP11" s="564">
        <f t="shared" si="10"/>
        <v>15634.510193933367</v>
      </c>
      <c r="AQ11" s="564">
        <f t="shared" si="11"/>
        <v>38</v>
      </c>
      <c r="AR11" s="637">
        <f t="shared" si="12"/>
        <v>0.052870451335171854</v>
      </c>
      <c r="AS11" s="564">
        <f t="shared" si="13"/>
        <v>18</v>
      </c>
      <c r="AT11" s="573">
        <v>138984</v>
      </c>
      <c r="AU11" s="573">
        <v>34555.942317255096</v>
      </c>
      <c r="AV11" s="573">
        <v>44</v>
      </c>
      <c r="AW11" s="574">
        <f t="shared" si="37"/>
        <v>0.11316606711601752</v>
      </c>
      <c r="AX11" s="573">
        <f t="shared" si="38"/>
        <v>39</v>
      </c>
      <c r="AY11" s="645">
        <f t="shared" si="39"/>
        <v>121.02350434146494</v>
      </c>
      <c r="AZ11" s="569"/>
      <c r="BA11" s="557" t="s">
        <v>6</v>
      </c>
      <c r="BB11" s="564">
        <v>1189360</v>
      </c>
      <c r="BC11" s="564">
        <f t="shared" si="14"/>
        <v>295713.5753356539</v>
      </c>
      <c r="BD11" s="564">
        <f t="shared" si="15"/>
        <v>42</v>
      </c>
      <c r="BE11" s="573">
        <v>1228142</v>
      </c>
      <c r="BF11" s="573">
        <v>305356.0417702636</v>
      </c>
      <c r="BG11" s="573">
        <v>42</v>
      </c>
      <c r="BH11" s="644">
        <f t="shared" si="40"/>
        <v>3.2607452747696315</v>
      </c>
      <c r="BI11" s="569"/>
      <c r="BJ11" s="557" t="s">
        <v>6</v>
      </c>
      <c r="BK11" s="575">
        <v>0</v>
      </c>
      <c r="BL11" s="575">
        <v>43</v>
      </c>
      <c r="BM11" s="576">
        <f t="shared" si="41"/>
        <v>0</v>
      </c>
      <c r="BN11" s="577">
        <f t="shared" si="16"/>
        <v>1</v>
      </c>
      <c r="BO11" s="563"/>
      <c r="BP11" s="578" t="s">
        <v>6</v>
      </c>
      <c r="BQ11" s="575">
        <v>1</v>
      </c>
      <c r="BR11" s="575">
        <v>164</v>
      </c>
      <c r="BS11" s="576">
        <f t="shared" si="42"/>
        <v>0.006097560975609756</v>
      </c>
      <c r="BT11" s="577">
        <f t="shared" si="17"/>
        <v>32</v>
      </c>
      <c r="BU11" s="563"/>
      <c r="BV11" s="579" t="s">
        <v>6</v>
      </c>
      <c r="BW11" s="575">
        <v>14</v>
      </c>
      <c r="BX11" s="575">
        <v>302</v>
      </c>
      <c r="BY11" s="576">
        <f t="shared" si="18"/>
        <v>0.046357615894039736</v>
      </c>
      <c r="BZ11" s="577">
        <f t="shared" si="19"/>
        <v>28</v>
      </c>
      <c r="CA11" s="520"/>
      <c r="CB11" s="557" t="s">
        <v>6</v>
      </c>
      <c r="CC11" s="575">
        <v>198</v>
      </c>
      <c r="CD11" s="575">
        <v>302</v>
      </c>
      <c r="CE11" s="572">
        <f t="shared" si="20"/>
        <v>0.6556291390728477</v>
      </c>
      <c r="CF11" s="577">
        <f t="shared" si="21"/>
        <v>44</v>
      </c>
      <c r="CG11" s="519"/>
      <c r="CH11" s="557" t="s">
        <v>6</v>
      </c>
      <c r="CI11" s="575">
        <v>2</v>
      </c>
      <c r="CJ11" s="575">
        <v>164</v>
      </c>
      <c r="CK11" s="572">
        <f t="shared" si="22"/>
        <v>0.012195121951219513</v>
      </c>
      <c r="CL11" s="577">
        <f t="shared" si="23"/>
        <v>13</v>
      </c>
      <c r="CM11" s="563"/>
      <c r="CN11" s="557" t="s">
        <v>6</v>
      </c>
      <c r="CO11" s="577">
        <v>277</v>
      </c>
      <c r="CP11" s="577">
        <v>32053</v>
      </c>
      <c r="CQ11" s="580">
        <f t="shared" si="24"/>
        <v>0.8641936792187939</v>
      </c>
      <c r="CR11" s="575">
        <f t="shared" si="25"/>
        <v>4</v>
      </c>
      <c r="CS11" s="563"/>
      <c r="CT11" s="581" t="s">
        <v>6</v>
      </c>
      <c r="CU11" s="582">
        <v>4175</v>
      </c>
      <c r="CV11" s="582">
        <v>1400</v>
      </c>
      <c r="CW11" s="583">
        <f t="shared" si="26"/>
        <v>0.33532934131736525</v>
      </c>
      <c r="CX11" s="584">
        <f t="shared" si="27"/>
        <v>41</v>
      </c>
      <c r="CY11" s="585"/>
      <c r="CZ11" s="581" t="s">
        <v>6</v>
      </c>
      <c r="DA11" s="685">
        <f t="shared" si="43"/>
        <v>2.048683413981133</v>
      </c>
      <c r="DB11" s="584">
        <f t="shared" si="28"/>
        <v>41</v>
      </c>
      <c r="DC11" s="586">
        <f t="shared" si="29"/>
        <v>0.7312716849312765</v>
      </c>
      <c r="DD11" s="587">
        <f t="shared" si="30"/>
        <v>19</v>
      </c>
      <c r="DE11" s="685">
        <f t="shared" si="44"/>
        <v>1.2103304954948606</v>
      </c>
      <c r="DF11" s="690">
        <f t="shared" si="31"/>
        <v>37</v>
      </c>
      <c r="DG11" s="585"/>
      <c r="DH11" s="703">
        <v>1.9644744309882496</v>
      </c>
      <c r="DI11" s="581">
        <v>42</v>
      </c>
      <c r="DJ11" s="707">
        <f t="shared" si="45"/>
        <v>1</v>
      </c>
      <c r="DK11" s="703">
        <v>0.6973634448607134</v>
      </c>
      <c r="DL11" s="581">
        <v>18</v>
      </c>
      <c r="DM11" s="707">
        <f t="shared" si="46"/>
        <v>-1</v>
      </c>
      <c r="DN11" s="703">
        <v>1.225326355747187</v>
      </c>
      <c r="DO11" s="581">
        <v>35</v>
      </c>
      <c r="DP11" s="707">
        <f t="shared" si="47"/>
        <v>-2</v>
      </c>
    </row>
    <row r="12" spans="1:120" s="581" customFormat="1" ht="10.5" customHeight="1">
      <c r="A12" s="557" t="s">
        <v>7</v>
      </c>
      <c r="B12" s="558" t="s">
        <v>60</v>
      </c>
      <c r="C12" s="559">
        <v>5345</v>
      </c>
      <c r="D12" s="560">
        <v>5309</v>
      </c>
      <c r="E12" s="561">
        <v>11642</v>
      </c>
      <c r="F12" s="562">
        <f t="shared" si="0"/>
        <v>2.1928800150687513</v>
      </c>
      <c r="G12" s="563"/>
      <c r="H12" s="564">
        <v>808666</v>
      </c>
      <c r="I12" s="565">
        <f t="shared" si="1"/>
        <v>151293.91955098222</v>
      </c>
      <c r="J12" s="566">
        <f t="shared" si="2"/>
        <v>34</v>
      </c>
      <c r="K12" s="567"/>
      <c r="L12" s="567"/>
      <c r="M12" s="567"/>
      <c r="N12" s="568"/>
      <c r="O12" s="569"/>
      <c r="P12" s="557" t="s">
        <v>7</v>
      </c>
      <c r="Q12" s="564">
        <v>391715</v>
      </c>
      <c r="R12" s="636">
        <f t="shared" si="3"/>
        <v>73286.24883068287</v>
      </c>
      <c r="S12" s="564">
        <f t="shared" si="4"/>
        <v>30</v>
      </c>
      <c r="T12" s="637">
        <f t="shared" si="5"/>
        <v>0.48746599566436943</v>
      </c>
      <c r="U12" s="573">
        <v>276511</v>
      </c>
      <c r="V12" s="570">
        <v>51732.64733395697</v>
      </c>
      <c r="W12" s="571">
        <v>18</v>
      </c>
      <c r="X12" s="574">
        <f t="shared" si="32"/>
        <v>0.40880832309505116</v>
      </c>
      <c r="Y12" s="645">
        <f t="shared" si="33"/>
        <v>-29.41015789540864</v>
      </c>
      <c r="Z12" s="563"/>
      <c r="AA12" s="557" t="s">
        <v>7</v>
      </c>
      <c r="AB12" s="564">
        <v>133170</v>
      </c>
      <c r="AC12" s="564">
        <f t="shared" si="6"/>
        <v>24914.87371375117</v>
      </c>
      <c r="AD12" s="564">
        <f t="shared" si="7"/>
        <v>32</v>
      </c>
      <c r="AE12" s="637">
        <f t="shared" si="8"/>
        <v>0.16572213635583033</v>
      </c>
      <c r="AF12" s="564">
        <f t="shared" si="9"/>
        <v>28</v>
      </c>
      <c r="AG12" s="573">
        <v>121552</v>
      </c>
      <c r="AH12" s="573">
        <v>22741.25350795136</v>
      </c>
      <c r="AI12" s="573">
        <v>30</v>
      </c>
      <c r="AJ12" s="574">
        <f t="shared" si="34"/>
        <v>0.17970883360462933</v>
      </c>
      <c r="AK12" s="573">
        <f t="shared" si="35"/>
        <v>22</v>
      </c>
      <c r="AL12" s="645">
        <f t="shared" si="36"/>
        <v>-8.724187129233309</v>
      </c>
      <c r="AM12" s="569"/>
      <c r="AN12" s="557" t="s">
        <v>7</v>
      </c>
      <c r="AO12" s="564">
        <v>88568</v>
      </c>
      <c r="AP12" s="564">
        <f t="shared" si="10"/>
        <v>16570.252572497662</v>
      </c>
      <c r="AQ12" s="564">
        <f t="shared" si="11"/>
        <v>39</v>
      </c>
      <c r="AR12" s="637">
        <f t="shared" si="12"/>
        <v>0.11021760285922641</v>
      </c>
      <c r="AS12" s="564">
        <f t="shared" si="13"/>
        <v>42</v>
      </c>
      <c r="AT12" s="573">
        <v>74098</v>
      </c>
      <c r="AU12" s="573">
        <v>13863.049579045837</v>
      </c>
      <c r="AV12" s="573">
        <v>35</v>
      </c>
      <c r="AW12" s="574">
        <f t="shared" si="37"/>
        <v>0.10955035830291418</v>
      </c>
      <c r="AX12" s="573">
        <f t="shared" si="38"/>
        <v>37</v>
      </c>
      <c r="AY12" s="645">
        <f t="shared" si="39"/>
        <v>-16.337729202420743</v>
      </c>
      <c r="AZ12" s="569"/>
      <c r="BA12" s="557" t="s">
        <v>7</v>
      </c>
      <c r="BB12" s="564">
        <v>803574</v>
      </c>
      <c r="BC12" s="564">
        <f t="shared" si="14"/>
        <v>150341.25350795136</v>
      </c>
      <c r="BD12" s="564">
        <f t="shared" si="15"/>
        <v>35</v>
      </c>
      <c r="BE12" s="573">
        <v>676383</v>
      </c>
      <c r="BF12" s="573">
        <v>126544.99532273153</v>
      </c>
      <c r="BG12" s="573">
        <v>25</v>
      </c>
      <c r="BH12" s="644">
        <f t="shared" si="40"/>
        <v>-15.828162683212748</v>
      </c>
      <c r="BI12" s="569"/>
      <c r="BJ12" s="557" t="s">
        <v>7</v>
      </c>
      <c r="BK12" s="575" t="s">
        <v>228</v>
      </c>
      <c r="BL12" s="575" t="s">
        <v>228</v>
      </c>
      <c r="BM12" s="576" t="s">
        <v>228</v>
      </c>
      <c r="BN12" s="577" t="s">
        <v>228</v>
      </c>
      <c r="BO12" s="563"/>
      <c r="BP12" s="578" t="s">
        <v>7</v>
      </c>
      <c r="BQ12" s="575">
        <v>0</v>
      </c>
      <c r="BR12" s="575">
        <v>165</v>
      </c>
      <c r="BS12" s="576">
        <f t="shared" si="42"/>
        <v>0</v>
      </c>
      <c r="BT12" s="577">
        <f t="shared" si="17"/>
        <v>1</v>
      </c>
      <c r="BU12" s="563"/>
      <c r="BV12" s="579" t="s">
        <v>7</v>
      </c>
      <c r="BW12" s="575">
        <v>2</v>
      </c>
      <c r="BX12" s="575">
        <v>40</v>
      </c>
      <c r="BY12" s="576">
        <f t="shared" si="18"/>
        <v>0.05</v>
      </c>
      <c r="BZ12" s="577">
        <f t="shared" si="19"/>
        <v>30</v>
      </c>
      <c r="CA12" s="520"/>
      <c r="CB12" s="557" t="s">
        <v>7</v>
      </c>
      <c r="CC12" s="575">
        <v>18</v>
      </c>
      <c r="CD12" s="575">
        <v>41</v>
      </c>
      <c r="CE12" s="572">
        <f t="shared" si="20"/>
        <v>0.43902439024390244</v>
      </c>
      <c r="CF12" s="577">
        <f t="shared" si="21"/>
        <v>26</v>
      </c>
      <c r="CG12" s="519"/>
      <c r="CH12" s="557" t="s">
        <v>7</v>
      </c>
      <c r="CI12" s="575">
        <v>0</v>
      </c>
      <c r="CJ12" s="575">
        <v>166</v>
      </c>
      <c r="CK12" s="572">
        <f t="shared" si="22"/>
        <v>0</v>
      </c>
      <c r="CL12" s="577">
        <f t="shared" si="23"/>
        <v>1</v>
      </c>
      <c r="CM12" s="563"/>
      <c r="CN12" s="557" t="s">
        <v>7</v>
      </c>
      <c r="CO12" s="577">
        <v>117</v>
      </c>
      <c r="CP12" s="577">
        <v>9483</v>
      </c>
      <c r="CQ12" s="580">
        <f t="shared" si="24"/>
        <v>1.2337867763366024</v>
      </c>
      <c r="CR12" s="575">
        <f t="shared" si="25"/>
        <v>18</v>
      </c>
      <c r="CS12" s="563"/>
      <c r="CT12" s="581" t="s">
        <v>7</v>
      </c>
      <c r="CU12" s="582">
        <v>857</v>
      </c>
      <c r="CV12" s="582">
        <v>132</v>
      </c>
      <c r="CW12" s="583">
        <f t="shared" si="26"/>
        <v>0.15402567094515754</v>
      </c>
      <c r="CX12" s="584">
        <f t="shared" si="27"/>
        <v>5</v>
      </c>
      <c r="CY12" s="585"/>
      <c r="CZ12" s="581" t="s">
        <v>7</v>
      </c>
      <c r="DA12" s="685">
        <f>((V12/V$55+AH12/AH$55+AU12/AU$55+BF12/BF$55)/4)*(F$55/F12)</f>
        <v>1.0763334646482523</v>
      </c>
      <c r="DB12" s="584">
        <f>RANK(DA12,DA$5:DA$54,1)</f>
        <v>31</v>
      </c>
      <c r="DC12" s="634">
        <f>(BS12/BS$55+BY12/BY$55+CE12/CE$55+CK12/CK$55+CQ12/CQ$55+CW12/CW$55)/6</f>
        <v>0.540040595270184</v>
      </c>
      <c r="DD12" s="587">
        <f t="shared" si="30"/>
        <v>11</v>
      </c>
      <c r="DE12" s="634">
        <f>(DA12*4+DC12*6)/10</f>
        <v>0.7545577430214113</v>
      </c>
      <c r="DF12" s="690">
        <f>RANK(DE12,DE$5:DE$54,1)</f>
        <v>11</v>
      </c>
      <c r="DG12" s="585"/>
      <c r="DH12" s="703">
        <v>1.4425772834952493</v>
      </c>
      <c r="DI12" s="581">
        <v>38</v>
      </c>
      <c r="DJ12" s="687">
        <f t="shared" si="45"/>
        <v>7</v>
      </c>
      <c r="DK12" s="703">
        <v>0.6615060590518985</v>
      </c>
      <c r="DL12" s="581">
        <v>16</v>
      </c>
      <c r="DM12" s="687">
        <f t="shared" si="46"/>
        <v>5</v>
      </c>
      <c r="DN12" s="703">
        <v>1.016538433798876</v>
      </c>
      <c r="DO12" s="581">
        <v>28</v>
      </c>
      <c r="DP12" s="710">
        <f t="shared" si="47"/>
        <v>17</v>
      </c>
    </row>
    <row r="13" spans="1:120" s="581" customFormat="1" ht="10.5" customHeight="1">
      <c r="A13" s="557" t="s">
        <v>8</v>
      </c>
      <c r="B13" s="558" t="s">
        <v>61</v>
      </c>
      <c r="C13" s="559">
        <v>12062</v>
      </c>
      <c r="D13" s="560">
        <v>12062</v>
      </c>
      <c r="E13" s="561">
        <v>42080</v>
      </c>
      <c r="F13" s="562">
        <f t="shared" si="0"/>
        <v>3.4886420162493783</v>
      </c>
      <c r="G13" s="563"/>
      <c r="H13" s="564">
        <v>7237708</v>
      </c>
      <c r="I13" s="565">
        <f t="shared" si="1"/>
        <v>600042.1157353673</v>
      </c>
      <c r="J13" s="566">
        <f t="shared" si="2"/>
        <v>49</v>
      </c>
      <c r="K13" s="567"/>
      <c r="L13" s="567"/>
      <c r="M13" s="567"/>
      <c r="N13" s="568"/>
      <c r="O13" s="569"/>
      <c r="P13" s="557" t="s">
        <v>8</v>
      </c>
      <c r="Q13" s="564">
        <v>4590647</v>
      </c>
      <c r="R13" s="636">
        <f t="shared" si="3"/>
        <v>380587.54767036973</v>
      </c>
      <c r="S13" s="564">
        <f t="shared" si="4"/>
        <v>49</v>
      </c>
      <c r="T13" s="637">
        <f t="shared" si="5"/>
        <v>0.6415279517236503</v>
      </c>
      <c r="U13" s="573">
        <v>5152228</v>
      </c>
      <c r="V13" s="570">
        <v>427145.4153540043</v>
      </c>
      <c r="W13" s="571">
        <v>49</v>
      </c>
      <c r="X13" s="574">
        <f t="shared" si="32"/>
        <v>0.689393247055055</v>
      </c>
      <c r="Y13" s="645">
        <f t="shared" si="33"/>
        <v>12.233155805706696</v>
      </c>
      <c r="Z13" s="563"/>
      <c r="AA13" s="557" t="s">
        <v>8</v>
      </c>
      <c r="AB13" s="564">
        <v>1089718</v>
      </c>
      <c r="AC13" s="564">
        <f t="shared" si="6"/>
        <v>90343.06085226331</v>
      </c>
      <c r="AD13" s="564">
        <f t="shared" si="7"/>
        <v>49</v>
      </c>
      <c r="AE13" s="637">
        <f t="shared" si="8"/>
        <v>0.1522845377778759</v>
      </c>
      <c r="AF13" s="564">
        <f t="shared" si="9"/>
        <v>30</v>
      </c>
      <c r="AG13" s="573">
        <v>870883</v>
      </c>
      <c r="AH13" s="573">
        <v>72200.54717293981</v>
      </c>
      <c r="AI13" s="573">
        <v>45</v>
      </c>
      <c r="AJ13" s="574">
        <f t="shared" si="34"/>
        <v>0.11652839493420078</v>
      </c>
      <c r="AK13" s="573">
        <f t="shared" si="35"/>
        <v>39</v>
      </c>
      <c r="AL13" s="645">
        <f t="shared" si="36"/>
        <v>-20.081800979703008</v>
      </c>
      <c r="AM13" s="569"/>
      <c r="AN13" s="557" t="s">
        <v>8</v>
      </c>
      <c r="AO13" s="564">
        <v>209108</v>
      </c>
      <c r="AP13" s="564">
        <f t="shared" si="10"/>
        <v>17336.096833029347</v>
      </c>
      <c r="AQ13" s="564">
        <f t="shared" si="11"/>
        <v>41</v>
      </c>
      <c r="AR13" s="637">
        <f t="shared" si="12"/>
        <v>0.029222161261588848</v>
      </c>
      <c r="AS13" s="564">
        <f t="shared" si="13"/>
        <v>3</v>
      </c>
      <c r="AT13" s="573">
        <v>224693</v>
      </c>
      <c r="AU13" s="573">
        <v>18628.171115901176</v>
      </c>
      <c r="AV13" s="573">
        <v>39</v>
      </c>
      <c r="AW13" s="574">
        <f t="shared" si="37"/>
        <v>0.03006501980512925</v>
      </c>
      <c r="AX13" s="573">
        <f t="shared" si="38"/>
        <v>5</v>
      </c>
      <c r="AY13" s="645">
        <f t="shared" si="39"/>
        <v>7.453086443368975</v>
      </c>
      <c r="AZ13" s="569"/>
      <c r="BA13" s="557" t="s">
        <v>8</v>
      </c>
      <c r="BB13" s="564">
        <v>7155802</v>
      </c>
      <c r="BC13" s="564">
        <f t="shared" si="14"/>
        <v>593251.6995523131</v>
      </c>
      <c r="BD13" s="564">
        <f t="shared" si="15"/>
        <v>48</v>
      </c>
      <c r="BE13" s="573">
        <v>7473569</v>
      </c>
      <c r="BF13" s="573">
        <v>619596.1697894214</v>
      </c>
      <c r="BG13" s="573">
        <v>48</v>
      </c>
      <c r="BH13" s="644">
        <f t="shared" si="40"/>
        <v>4.440690225917378</v>
      </c>
      <c r="BI13" s="569"/>
      <c r="BJ13" s="557" t="s">
        <v>8</v>
      </c>
      <c r="BK13" s="575">
        <v>0</v>
      </c>
      <c r="BL13" s="575">
        <v>746</v>
      </c>
      <c r="BM13" s="576">
        <f aca="true" t="shared" si="48" ref="BM13:BM54">BK13/BL13</f>
        <v>0</v>
      </c>
      <c r="BN13" s="577">
        <f aca="true" t="shared" si="49" ref="BN13:BN54">RANK(BM13,BM$5:BM$54,1)</f>
        <v>1</v>
      </c>
      <c r="BO13" s="563"/>
      <c r="BP13" s="578" t="s">
        <v>8</v>
      </c>
      <c r="BQ13" s="575">
        <v>0</v>
      </c>
      <c r="BR13" s="575">
        <v>2845</v>
      </c>
      <c r="BS13" s="576">
        <f t="shared" si="42"/>
        <v>0</v>
      </c>
      <c r="BT13" s="577">
        <f t="shared" si="17"/>
        <v>1</v>
      </c>
      <c r="BU13" s="563"/>
      <c r="BV13" s="579" t="s">
        <v>8</v>
      </c>
      <c r="BW13" s="575">
        <v>1</v>
      </c>
      <c r="BX13" s="575">
        <v>719</v>
      </c>
      <c r="BY13" s="576">
        <f t="shared" si="18"/>
        <v>0.0013908205841446453</v>
      </c>
      <c r="BZ13" s="577">
        <f t="shared" si="19"/>
        <v>7</v>
      </c>
      <c r="CA13" s="520"/>
      <c r="CB13" s="557" t="s">
        <v>8</v>
      </c>
      <c r="CC13" s="575">
        <v>349</v>
      </c>
      <c r="CD13" s="575">
        <v>719</v>
      </c>
      <c r="CE13" s="572">
        <f t="shared" si="20"/>
        <v>0.4853963838664812</v>
      </c>
      <c r="CF13" s="577">
        <f t="shared" si="21"/>
        <v>32</v>
      </c>
      <c r="CG13" s="519"/>
      <c r="CH13" s="557" t="s">
        <v>8</v>
      </c>
      <c r="CI13" s="575">
        <v>233</v>
      </c>
      <c r="CJ13" s="575">
        <v>2853</v>
      </c>
      <c r="CK13" s="572">
        <f t="shared" si="22"/>
        <v>0.08166841920785138</v>
      </c>
      <c r="CL13" s="577">
        <f t="shared" si="23"/>
        <v>30</v>
      </c>
      <c r="CM13" s="563"/>
      <c r="CN13" s="557" t="s">
        <v>8</v>
      </c>
      <c r="CO13" s="577">
        <v>3214</v>
      </c>
      <c r="CP13" s="577">
        <v>206121</v>
      </c>
      <c r="CQ13" s="580">
        <f t="shared" si="24"/>
        <v>1.559278287995886</v>
      </c>
      <c r="CR13" s="575">
        <f t="shared" si="25"/>
        <v>33</v>
      </c>
      <c r="CS13" s="563"/>
      <c r="CT13" s="581" t="s">
        <v>8</v>
      </c>
      <c r="CU13" s="582">
        <v>11663</v>
      </c>
      <c r="CV13" s="582">
        <v>1994</v>
      </c>
      <c r="CW13" s="583">
        <f t="shared" si="26"/>
        <v>0.17096801852010632</v>
      </c>
      <c r="CX13" s="584">
        <f t="shared" si="27"/>
        <v>9</v>
      </c>
      <c r="CY13" s="585"/>
      <c r="CZ13" s="581" t="s">
        <v>8</v>
      </c>
      <c r="DA13" s="685">
        <f t="shared" si="43"/>
        <v>2.5620534409985223</v>
      </c>
      <c r="DB13" s="584">
        <f t="shared" si="28"/>
        <v>44</v>
      </c>
      <c r="DC13" s="586">
        <f aca="true" t="shared" si="50" ref="DC13:DC55">(BM13/BM$55+BS13/BS$55+BY13/BY$55+CE13/CE$55+CK13/CK$55+CQ13/CQ$55+CW13/CW$55)/7</f>
        <v>0.5149957548409457</v>
      </c>
      <c r="DD13" s="587">
        <f t="shared" si="30"/>
        <v>9</v>
      </c>
      <c r="DE13" s="685">
        <f t="shared" si="44"/>
        <v>1.2593803679891555</v>
      </c>
      <c r="DF13" s="690">
        <f t="shared" si="31"/>
        <v>40</v>
      </c>
      <c r="DG13" s="585"/>
      <c r="DH13" s="703">
        <v>2.940683380270832</v>
      </c>
      <c r="DI13" s="581">
        <v>46</v>
      </c>
      <c r="DJ13" s="707">
        <f t="shared" si="45"/>
        <v>2</v>
      </c>
      <c r="DK13" s="703">
        <v>0.5376529785069164</v>
      </c>
      <c r="DL13" s="581">
        <v>9</v>
      </c>
      <c r="DM13" s="707">
        <f t="shared" si="46"/>
        <v>0</v>
      </c>
      <c r="DN13" s="703">
        <v>1.538915645908548</v>
      </c>
      <c r="DO13" s="581">
        <v>41</v>
      </c>
      <c r="DP13" s="707">
        <f t="shared" si="47"/>
        <v>1</v>
      </c>
    </row>
    <row r="14" spans="1:120" s="581" customFormat="1" ht="10.5" customHeight="1">
      <c r="A14" s="557" t="s">
        <v>9</v>
      </c>
      <c r="B14" s="558" t="s">
        <v>62</v>
      </c>
      <c r="C14" s="559">
        <v>18040</v>
      </c>
      <c r="D14" s="560">
        <v>17914</v>
      </c>
      <c r="E14" s="561">
        <v>47273</v>
      </c>
      <c r="F14" s="562">
        <f t="shared" si="0"/>
        <v>2.6388857876521157</v>
      </c>
      <c r="G14" s="563"/>
      <c r="H14" s="564">
        <v>2299582</v>
      </c>
      <c r="I14" s="565">
        <f t="shared" si="1"/>
        <v>127471.28603104212</v>
      </c>
      <c r="J14" s="566">
        <f t="shared" si="2"/>
        <v>28</v>
      </c>
      <c r="K14" s="567"/>
      <c r="L14" s="567"/>
      <c r="M14" s="567"/>
      <c r="N14" s="568"/>
      <c r="O14" s="569"/>
      <c r="P14" s="557" t="s">
        <v>9</v>
      </c>
      <c r="Q14" s="564">
        <v>1626151</v>
      </c>
      <c r="R14" s="636">
        <f t="shared" si="3"/>
        <v>90141.40798226165</v>
      </c>
      <c r="S14" s="564">
        <f t="shared" si="4"/>
        <v>35</v>
      </c>
      <c r="T14" s="637">
        <f t="shared" si="5"/>
        <v>0.6353504945388765</v>
      </c>
      <c r="U14" s="573">
        <v>2024797</v>
      </c>
      <c r="V14" s="570">
        <v>112239.30155210644</v>
      </c>
      <c r="W14" s="571">
        <v>37</v>
      </c>
      <c r="X14" s="574">
        <f t="shared" si="32"/>
        <v>0.7375643293429227</v>
      </c>
      <c r="Y14" s="645">
        <f t="shared" si="33"/>
        <v>24.514697589584237</v>
      </c>
      <c r="Z14" s="563"/>
      <c r="AA14" s="557" t="s">
        <v>9</v>
      </c>
      <c r="AB14" s="564">
        <v>211466</v>
      </c>
      <c r="AC14" s="564">
        <f t="shared" si="6"/>
        <v>11722.062084257206</v>
      </c>
      <c r="AD14" s="564">
        <f t="shared" si="7"/>
        <v>11</v>
      </c>
      <c r="AE14" s="637">
        <f t="shared" si="8"/>
        <v>0.08262149559183499</v>
      </c>
      <c r="AF14" s="564">
        <f t="shared" si="9"/>
        <v>48</v>
      </c>
      <c r="AG14" s="573">
        <v>204801</v>
      </c>
      <c r="AH14" s="573">
        <v>11352.60532150776</v>
      </c>
      <c r="AI14" s="573">
        <v>8</v>
      </c>
      <c r="AJ14" s="574">
        <f t="shared" si="34"/>
        <v>0.07460200317056966</v>
      </c>
      <c r="AK14" s="573">
        <f t="shared" si="35"/>
        <v>49</v>
      </c>
      <c r="AL14" s="645">
        <f t="shared" si="36"/>
        <v>-3.151806909857846</v>
      </c>
      <c r="AM14" s="569"/>
      <c r="AN14" s="557" t="s">
        <v>9</v>
      </c>
      <c r="AO14" s="564">
        <v>245771</v>
      </c>
      <c r="AP14" s="564">
        <f t="shared" si="10"/>
        <v>13623.669623059866</v>
      </c>
      <c r="AQ14" s="564">
        <f t="shared" si="11"/>
        <v>36</v>
      </c>
      <c r="AR14" s="637">
        <f t="shared" si="12"/>
        <v>0.09602473964183782</v>
      </c>
      <c r="AS14" s="564">
        <f t="shared" si="13"/>
        <v>37</v>
      </c>
      <c r="AT14" s="573">
        <v>253202</v>
      </c>
      <c r="AU14" s="573">
        <v>14035.58758314856</v>
      </c>
      <c r="AV14" s="573">
        <v>36</v>
      </c>
      <c r="AW14" s="574">
        <f t="shared" si="37"/>
        <v>0.09223283288067234</v>
      </c>
      <c r="AX14" s="573">
        <f t="shared" si="38"/>
        <v>32</v>
      </c>
      <c r="AY14" s="645">
        <f t="shared" si="39"/>
        <v>3.0235463093692982</v>
      </c>
      <c r="AZ14" s="569"/>
      <c r="BA14" s="557" t="s">
        <v>9</v>
      </c>
      <c r="BB14" s="564">
        <v>2559455</v>
      </c>
      <c r="BC14" s="564">
        <f t="shared" si="14"/>
        <v>141876.66297117516</v>
      </c>
      <c r="BD14" s="564">
        <f t="shared" si="15"/>
        <v>33</v>
      </c>
      <c r="BE14" s="573">
        <v>2745248</v>
      </c>
      <c r="BF14" s="573">
        <v>152175.60975609755</v>
      </c>
      <c r="BG14" s="573">
        <v>32</v>
      </c>
      <c r="BH14" s="644">
        <f t="shared" si="40"/>
        <v>7.259084453526234</v>
      </c>
      <c r="BI14" s="569"/>
      <c r="BJ14" s="557" t="s">
        <v>9</v>
      </c>
      <c r="BK14" s="575">
        <v>0</v>
      </c>
      <c r="BL14" s="575">
        <v>571</v>
      </c>
      <c r="BM14" s="576">
        <f t="shared" si="48"/>
        <v>0</v>
      </c>
      <c r="BN14" s="577">
        <f t="shared" si="49"/>
        <v>1</v>
      </c>
      <c r="BO14" s="563"/>
      <c r="BP14" s="578" t="s">
        <v>9</v>
      </c>
      <c r="BQ14" s="575">
        <v>0</v>
      </c>
      <c r="BR14" s="575">
        <v>2605</v>
      </c>
      <c r="BS14" s="576">
        <f t="shared" si="42"/>
        <v>0</v>
      </c>
      <c r="BT14" s="577">
        <f t="shared" si="17"/>
        <v>1</v>
      </c>
      <c r="BU14" s="563"/>
      <c r="BV14" s="579" t="s">
        <v>9</v>
      </c>
      <c r="BW14" s="575">
        <v>0</v>
      </c>
      <c r="BX14" s="575">
        <v>445</v>
      </c>
      <c r="BY14" s="576">
        <f t="shared" si="18"/>
        <v>0</v>
      </c>
      <c r="BZ14" s="577">
        <f t="shared" si="19"/>
        <v>1</v>
      </c>
      <c r="CA14" s="520"/>
      <c r="CB14" s="557" t="s">
        <v>9</v>
      </c>
      <c r="CC14" s="575">
        <v>326</v>
      </c>
      <c r="CD14" s="575">
        <v>527</v>
      </c>
      <c r="CE14" s="572">
        <f t="shared" si="20"/>
        <v>0.618595825426945</v>
      </c>
      <c r="CF14" s="577">
        <f t="shared" si="21"/>
        <v>42</v>
      </c>
      <c r="CG14" s="519"/>
      <c r="CH14" s="557" t="s">
        <v>9</v>
      </c>
      <c r="CI14" s="575">
        <v>89</v>
      </c>
      <c r="CJ14" s="575">
        <v>2621</v>
      </c>
      <c r="CK14" s="572">
        <f t="shared" si="22"/>
        <v>0.033956505150705835</v>
      </c>
      <c r="CL14" s="577">
        <f t="shared" si="23"/>
        <v>18</v>
      </c>
      <c r="CM14" s="563"/>
      <c r="CN14" s="557" t="s">
        <v>9</v>
      </c>
      <c r="CO14" s="577">
        <v>1641</v>
      </c>
      <c r="CP14" s="577">
        <v>112541</v>
      </c>
      <c r="CQ14" s="580">
        <f t="shared" si="24"/>
        <v>1.4581352573728685</v>
      </c>
      <c r="CR14" s="575">
        <f t="shared" si="25"/>
        <v>31</v>
      </c>
      <c r="CS14" s="563"/>
      <c r="CT14" s="581" t="s">
        <v>9</v>
      </c>
      <c r="CU14" s="582">
        <v>14563</v>
      </c>
      <c r="CV14" s="582">
        <v>2916</v>
      </c>
      <c r="CW14" s="583">
        <f t="shared" si="26"/>
        <v>0.2002334683787681</v>
      </c>
      <c r="CX14" s="584">
        <f t="shared" si="27"/>
        <v>13</v>
      </c>
      <c r="CY14" s="585"/>
      <c r="CZ14" s="581" t="s">
        <v>9</v>
      </c>
      <c r="DA14" s="685">
        <f t="shared" si="43"/>
        <v>1.0144071959371346</v>
      </c>
      <c r="DB14" s="584">
        <f t="shared" si="28"/>
        <v>29</v>
      </c>
      <c r="DC14" s="586">
        <f t="shared" si="50"/>
        <v>0.4887025164622879</v>
      </c>
      <c r="DD14" s="587">
        <f t="shared" si="30"/>
        <v>6</v>
      </c>
      <c r="DE14" s="685">
        <f t="shared" si="44"/>
        <v>0.6798678544531412</v>
      </c>
      <c r="DF14" s="690">
        <f t="shared" si="31"/>
        <v>9</v>
      </c>
      <c r="DG14" s="585"/>
      <c r="DH14" s="703">
        <v>1.0185626695330081</v>
      </c>
      <c r="DI14" s="581">
        <v>26</v>
      </c>
      <c r="DJ14" s="707">
        <f t="shared" si="45"/>
        <v>-3</v>
      </c>
      <c r="DK14" s="703">
        <v>0.44612405662273374</v>
      </c>
      <c r="DL14" s="581">
        <v>4</v>
      </c>
      <c r="DM14" s="707">
        <f t="shared" si="46"/>
        <v>-2</v>
      </c>
      <c r="DN14" s="703">
        <v>0.6846401453353481</v>
      </c>
      <c r="DO14" s="581">
        <v>10</v>
      </c>
      <c r="DP14" s="707">
        <f t="shared" si="47"/>
        <v>1</v>
      </c>
    </row>
    <row r="15" spans="1:120" s="581" customFormat="1" ht="10.5" customHeight="1">
      <c r="A15" s="557" t="s">
        <v>10</v>
      </c>
      <c r="B15" s="558" t="s">
        <v>63</v>
      </c>
      <c r="C15" s="559">
        <v>999</v>
      </c>
      <c r="D15" s="560">
        <v>939</v>
      </c>
      <c r="E15" s="561">
        <v>2442</v>
      </c>
      <c r="F15" s="562">
        <f t="shared" si="0"/>
        <v>2.6006389776357826</v>
      </c>
      <c r="G15" s="563"/>
      <c r="H15" s="564">
        <v>286497</v>
      </c>
      <c r="I15" s="565">
        <f t="shared" si="1"/>
        <v>286783.7837837838</v>
      </c>
      <c r="J15" s="566">
        <f t="shared" si="2"/>
        <v>42</v>
      </c>
      <c r="K15" s="567"/>
      <c r="L15" s="567"/>
      <c r="M15" s="567"/>
      <c r="N15" s="568"/>
      <c r="O15" s="569"/>
      <c r="P15" s="557" t="s">
        <v>10</v>
      </c>
      <c r="Q15" s="564">
        <v>154993</v>
      </c>
      <c r="R15" s="636">
        <f t="shared" si="3"/>
        <v>155148.14814814815</v>
      </c>
      <c r="S15" s="564">
        <f t="shared" si="4"/>
        <v>42</v>
      </c>
      <c r="T15" s="637">
        <f t="shared" si="5"/>
        <v>0.523181356349852</v>
      </c>
      <c r="U15" s="573">
        <v>185718</v>
      </c>
      <c r="V15" s="570">
        <v>185903.9039039039</v>
      </c>
      <c r="W15" s="571">
        <v>44</v>
      </c>
      <c r="X15" s="574">
        <f t="shared" si="32"/>
        <v>0.5547132616487456</v>
      </c>
      <c r="Y15" s="645">
        <f t="shared" si="33"/>
        <v>19.823475898911568</v>
      </c>
      <c r="Z15" s="563"/>
      <c r="AA15" s="557" t="s">
        <v>10</v>
      </c>
      <c r="AB15" s="564">
        <v>31553</v>
      </c>
      <c r="AC15" s="564">
        <f t="shared" si="6"/>
        <v>31584.584584584583</v>
      </c>
      <c r="AD15" s="564">
        <f t="shared" si="7"/>
        <v>40</v>
      </c>
      <c r="AE15" s="637">
        <f t="shared" si="8"/>
        <v>0.10650765735811862</v>
      </c>
      <c r="AF15" s="564">
        <f t="shared" si="9"/>
        <v>40</v>
      </c>
      <c r="AG15" s="573">
        <v>36818</v>
      </c>
      <c r="AH15" s="573">
        <v>36854.85485485486</v>
      </c>
      <c r="AI15" s="573">
        <v>37</v>
      </c>
      <c r="AJ15" s="574">
        <f t="shared" si="34"/>
        <v>0.10997013142174432</v>
      </c>
      <c r="AK15" s="573">
        <f t="shared" si="35"/>
        <v>44</v>
      </c>
      <c r="AL15" s="645">
        <f t="shared" si="36"/>
        <v>16.686210502963277</v>
      </c>
      <c r="AM15" s="569"/>
      <c r="AN15" s="557" t="s">
        <v>10</v>
      </c>
      <c r="AO15" s="564">
        <v>57560</v>
      </c>
      <c r="AP15" s="564">
        <f t="shared" si="10"/>
        <v>57617.617617617616</v>
      </c>
      <c r="AQ15" s="564">
        <f t="shared" si="11"/>
        <v>47</v>
      </c>
      <c r="AR15" s="637">
        <f t="shared" si="12"/>
        <v>0.19429470280269096</v>
      </c>
      <c r="AS15" s="564">
        <f t="shared" si="13"/>
        <v>50</v>
      </c>
      <c r="AT15" s="573">
        <v>59453</v>
      </c>
      <c r="AU15" s="573">
        <v>59512.51251251251</v>
      </c>
      <c r="AV15" s="573">
        <v>47</v>
      </c>
      <c r="AW15" s="574">
        <f t="shared" si="37"/>
        <v>0.17757765830346475</v>
      </c>
      <c r="AX15" s="573">
        <f t="shared" si="38"/>
        <v>48</v>
      </c>
      <c r="AY15" s="645">
        <f t="shared" si="39"/>
        <v>3.288742182070885</v>
      </c>
      <c r="AZ15" s="569"/>
      <c r="BA15" s="557" t="s">
        <v>10</v>
      </c>
      <c r="BB15" s="564">
        <v>296251</v>
      </c>
      <c r="BC15" s="564">
        <f t="shared" si="14"/>
        <v>296547.54754754755</v>
      </c>
      <c r="BD15" s="564">
        <f t="shared" si="15"/>
        <v>43</v>
      </c>
      <c r="BE15" s="573">
        <v>334800</v>
      </c>
      <c r="BF15" s="573">
        <v>335135.13513513515</v>
      </c>
      <c r="BG15" s="573">
        <v>43</v>
      </c>
      <c r="BH15" s="644">
        <f t="shared" si="40"/>
        <v>13.012276751808434</v>
      </c>
      <c r="BI15" s="569"/>
      <c r="BJ15" s="557" t="s">
        <v>10</v>
      </c>
      <c r="BK15" s="575">
        <v>0</v>
      </c>
      <c r="BL15" s="575">
        <v>6</v>
      </c>
      <c r="BM15" s="576">
        <f t="shared" si="48"/>
        <v>0</v>
      </c>
      <c r="BN15" s="577">
        <f t="shared" si="49"/>
        <v>1</v>
      </c>
      <c r="BO15" s="563"/>
      <c r="BP15" s="578" t="s">
        <v>10</v>
      </c>
      <c r="BQ15" s="575">
        <v>3</v>
      </c>
      <c r="BR15" s="575">
        <v>110</v>
      </c>
      <c r="BS15" s="576">
        <f t="shared" si="42"/>
        <v>0.02727272727272727</v>
      </c>
      <c r="BT15" s="577">
        <f t="shared" si="17"/>
        <v>48</v>
      </c>
      <c r="BU15" s="563"/>
      <c r="BV15" s="579" t="s">
        <v>10</v>
      </c>
      <c r="BW15" s="575">
        <v>12</v>
      </c>
      <c r="BX15" s="575">
        <v>48</v>
      </c>
      <c r="BY15" s="576">
        <f t="shared" si="18"/>
        <v>0.25</v>
      </c>
      <c r="BZ15" s="577">
        <f t="shared" si="19"/>
        <v>50</v>
      </c>
      <c r="CA15" s="520"/>
      <c r="CB15" s="557" t="s">
        <v>10</v>
      </c>
      <c r="CC15" s="575">
        <v>24</v>
      </c>
      <c r="CD15" s="575">
        <v>49</v>
      </c>
      <c r="CE15" s="572">
        <f t="shared" si="20"/>
        <v>0.4897959183673469</v>
      </c>
      <c r="CF15" s="577">
        <f t="shared" si="21"/>
        <v>34</v>
      </c>
      <c r="CG15" s="519"/>
      <c r="CH15" s="557" t="s">
        <v>10</v>
      </c>
      <c r="CI15" s="575">
        <v>34</v>
      </c>
      <c r="CJ15" s="575">
        <v>111</v>
      </c>
      <c r="CK15" s="572">
        <f t="shared" si="22"/>
        <v>0.3063063063063063</v>
      </c>
      <c r="CL15" s="577">
        <f t="shared" si="23"/>
        <v>46</v>
      </c>
      <c r="CM15" s="563"/>
      <c r="CN15" s="557" t="s">
        <v>10</v>
      </c>
      <c r="CO15" s="577">
        <v>138</v>
      </c>
      <c r="CP15" s="577">
        <v>10345</v>
      </c>
      <c r="CQ15" s="580">
        <f t="shared" si="24"/>
        <v>1.3339777670372162</v>
      </c>
      <c r="CR15" s="575">
        <f t="shared" si="25"/>
        <v>24</v>
      </c>
      <c r="CS15" s="563"/>
      <c r="CT15" s="581" t="s">
        <v>10</v>
      </c>
      <c r="CU15" s="582">
        <v>1115</v>
      </c>
      <c r="CV15" s="582">
        <v>500</v>
      </c>
      <c r="CW15" s="583">
        <f t="shared" si="26"/>
        <v>0.4484304932735426</v>
      </c>
      <c r="CX15" s="584">
        <f t="shared" si="27"/>
        <v>48</v>
      </c>
      <c r="CY15" s="585"/>
      <c r="CZ15" s="581" t="s">
        <v>10</v>
      </c>
      <c r="DA15" s="685">
        <f t="shared" si="43"/>
        <v>2.868439639183909</v>
      </c>
      <c r="DB15" s="584">
        <f t="shared" si="28"/>
        <v>46</v>
      </c>
      <c r="DC15" s="586">
        <f t="shared" si="50"/>
        <v>2.174666974492222</v>
      </c>
      <c r="DD15" s="587">
        <f t="shared" si="30"/>
        <v>47</v>
      </c>
      <c r="DE15" s="685">
        <f t="shared" si="44"/>
        <v>2.426947943471017</v>
      </c>
      <c r="DF15" s="690">
        <f t="shared" si="31"/>
        <v>46</v>
      </c>
      <c r="DG15" s="585"/>
      <c r="DH15" s="703">
        <v>2.842975958449117</v>
      </c>
      <c r="DI15" s="581">
        <v>45</v>
      </c>
      <c r="DJ15" s="707">
        <f t="shared" si="45"/>
        <v>-1</v>
      </c>
      <c r="DK15" s="703">
        <v>2.1929481573303105</v>
      </c>
      <c r="DL15" s="581">
        <v>47</v>
      </c>
      <c r="DM15" s="707">
        <f t="shared" si="46"/>
        <v>0</v>
      </c>
      <c r="DN15" s="703">
        <v>2.463793074463146</v>
      </c>
      <c r="DO15" s="581">
        <v>47</v>
      </c>
      <c r="DP15" s="707">
        <f t="shared" si="47"/>
        <v>1</v>
      </c>
    </row>
    <row r="16" spans="1:120" s="581" customFormat="1" ht="10.5" customHeight="1">
      <c r="A16" s="557" t="s">
        <v>14</v>
      </c>
      <c r="B16" s="558" t="s">
        <v>64</v>
      </c>
      <c r="C16" s="559">
        <v>9438</v>
      </c>
      <c r="D16" s="560">
        <v>8887</v>
      </c>
      <c r="E16" s="561">
        <v>22974</v>
      </c>
      <c r="F16" s="562">
        <f t="shared" si="0"/>
        <v>2.585124338922021</v>
      </c>
      <c r="G16" s="563"/>
      <c r="H16" s="564">
        <v>805495</v>
      </c>
      <c r="I16" s="565">
        <f t="shared" si="1"/>
        <v>85345.94193685103</v>
      </c>
      <c r="J16" s="566">
        <f t="shared" si="2"/>
        <v>15</v>
      </c>
      <c r="K16" s="567"/>
      <c r="L16" s="567"/>
      <c r="M16" s="567"/>
      <c r="N16" s="568"/>
      <c r="O16" s="569"/>
      <c r="P16" s="557" t="s">
        <v>14</v>
      </c>
      <c r="Q16" s="564">
        <v>531763</v>
      </c>
      <c r="R16" s="636">
        <f t="shared" si="3"/>
        <v>56342.76329730875</v>
      </c>
      <c r="S16" s="564">
        <f t="shared" si="4"/>
        <v>20</v>
      </c>
      <c r="T16" s="637">
        <f t="shared" si="5"/>
        <v>0.6283943395669</v>
      </c>
      <c r="U16" s="573">
        <v>566937</v>
      </c>
      <c r="V16" s="570">
        <v>60069.61220597584</v>
      </c>
      <c r="W16" s="571">
        <v>21</v>
      </c>
      <c r="X16" s="574">
        <f t="shared" si="32"/>
        <v>0.6429825456772481</v>
      </c>
      <c r="Y16" s="645">
        <f t="shared" si="33"/>
        <v>6.614600865423127</v>
      </c>
      <c r="Z16" s="563"/>
      <c r="AA16" s="557" t="s">
        <v>14</v>
      </c>
      <c r="AB16" s="564">
        <v>145670</v>
      </c>
      <c r="AC16" s="564">
        <f t="shared" si="6"/>
        <v>15434.414070777708</v>
      </c>
      <c r="AD16" s="564">
        <f t="shared" si="7"/>
        <v>20</v>
      </c>
      <c r="AE16" s="637">
        <f t="shared" si="8"/>
        <v>0.17214097905403408</v>
      </c>
      <c r="AF16" s="564">
        <f t="shared" si="9"/>
        <v>25</v>
      </c>
      <c r="AG16" s="573">
        <v>151043</v>
      </c>
      <c r="AH16" s="573">
        <v>16003.708412799322</v>
      </c>
      <c r="AI16" s="573">
        <v>17</v>
      </c>
      <c r="AJ16" s="574">
        <f t="shared" si="34"/>
        <v>0.1713030065893187</v>
      </c>
      <c r="AK16" s="573">
        <f t="shared" si="35"/>
        <v>25</v>
      </c>
      <c r="AL16" s="645">
        <f t="shared" si="36"/>
        <v>3.6884739479645745</v>
      </c>
      <c r="AM16" s="569"/>
      <c r="AN16" s="557" t="s">
        <v>14</v>
      </c>
      <c r="AO16" s="564">
        <v>47396</v>
      </c>
      <c r="AP16" s="564">
        <f t="shared" si="10"/>
        <v>5021.826658190294</v>
      </c>
      <c r="AQ16" s="564">
        <f t="shared" si="11"/>
        <v>14</v>
      </c>
      <c r="AR16" s="637">
        <f t="shared" si="12"/>
        <v>0.056008744719194065</v>
      </c>
      <c r="AS16" s="564">
        <f t="shared" si="13"/>
        <v>20</v>
      </c>
      <c r="AT16" s="573">
        <v>49822</v>
      </c>
      <c r="AU16" s="573">
        <v>5278.872642509006</v>
      </c>
      <c r="AV16" s="573">
        <v>13</v>
      </c>
      <c r="AW16" s="574">
        <f t="shared" si="37"/>
        <v>0.05650482574030599</v>
      </c>
      <c r="AX16" s="573">
        <f t="shared" si="38"/>
        <v>18</v>
      </c>
      <c r="AY16" s="645">
        <f t="shared" si="39"/>
        <v>5.118575407207364</v>
      </c>
      <c r="AZ16" s="569"/>
      <c r="BA16" s="557" t="s">
        <v>14</v>
      </c>
      <c r="BB16" s="564">
        <v>846225</v>
      </c>
      <c r="BC16" s="564">
        <f t="shared" si="14"/>
        <v>89661.47488874762</v>
      </c>
      <c r="BD16" s="564">
        <f t="shared" si="15"/>
        <v>16</v>
      </c>
      <c r="BE16" s="573">
        <v>881730</v>
      </c>
      <c r="BF16" s="573">
        <v>93423.39478703115</v>
      </c>
      <c r="BG16" s="573">
        <v>15</v>
      </c>
      <c r="BH16" s="644">
        <f t="shared" si="40"/>
        <v>4.195692634937519</v>
      </c>
      <c r="BI16" s="569"/>
      <c r="BJ16" s="557" t="s">
        <v>14</v>
      </c>
      <c r="BK16" s="575">
        <v>10</v>
      </c>
      <c r="BL16" s="575">
        <v>628</v>
      </c>
      <c r="BM16" s="576">
        <f t="shared" si="48"/>
        <v>0.01592356687898089</v>
      </c>
      <c r="BN16" s="577">
        <f t="shared" si="49"/>
        <v>34</v>
      </c>
      <c r="BO16" s="563"/>
      <c r="BP16" s="578" t="s">
        <v>14</v>
      </c>
      <c r="BQ16" s="575">
        <v>55</v>
      </c>
      <c r="BR16" s="575">
        <v>3438</v>
      </c>
      <c r="BS16" s="576">
        <f t="shared" si="42"/>
        <v>0.015997673065735893</v>
      </c>
      <c r="BT16" s="577">
        <f t="shared" si="17"/>
        <v>43</v>
      </c>
      <c r="BU16" s="563"/>
      <c r="BV16" s="579" t="s">
        <v>14</v>
      </c>
      <c r="BW16" s="575">
        <v>14</v>
      </c>
      <c r="BX16" s="575">
        <v>152</v>
      </c>
      <c r="BY16" s="576">
        <f t="shared" si="18"/>
        <v>0.09210526315789473</v>
      </c>
      <c r="BZ16" s="577">
        <f t="shared" si="19"/>
        <v>43</v>
      </c>
      <c r="CA16" s="520"/>
      <c r="CB16" s="557" t="s">
        <v>14</v>
      </c>
      <c r="CC16" s="575">
        <v>58</v>
      </c>
      <c r="CD16" s="575">
        <v>153</v>
      </c>
      <c r="CE16" s="572">
        <f t="shared" si="20"/>
        <v>0.3790849673202614</v>
      </c>
      <c r="CF16" s="577">
        <f t="shared" si="21"/>
        <v>14</v>
      </c>
      <c r="CG16" s="519"/>
      <c r="CH16" s="557" t="s">
        <v>14</v>
      </c>
      <c r="CI16" s="575">
        <v>245</v>
      </c>
      <c r="CJ16" s="575">
        <v>3465</v>
      </c>
      <c r="CK16" s="572">
        <f t="shared" si="22"/>
        <v>0.0707070707070707</v>
      </c>
      <c r="CL16" s="577">
        <f t="shared" si="23"/>
        <v>28</v>
      </c>
      <c r="CM16" s="563"/>
      <c r="CN16" s="557" t="s">
        <v>14</v>
      </c>
      <c r="CO16" s="577">
        <v>445</v>
      </c>
      <c r="CP16" s="577">
        <v>31253</v>
      </c>
      <c r="CQ16" s="580">
        <f t="shared" si="24"/>
        <v>1.4238633091223243</v>
      </c>
      <c r="CR16" s="575">
        <f t="shared" si="25"/>
        <v>29</v>
      </c>
      <c r="CS16" s="563"/>
      <c r="CT16" s="581" t="s">
        <v>14</v>
      </c>
      <c r="CU16" s="582">
        <v>24776</v>
      </c>
      <c r="CV16" s="582">
        <v>6608</v>
      </c>
      <c r="CW16" s="583">
        <f t="shared" si="26"/>
        <v>0.2667097190829835</v>
      </c>
      <c r="CX16" s="584">
        <f t="shared" si="27"/>
        <v>30</v>
      </c>
      <c r="CY16" s="585"/>
      <c r="CZ16" s="581" t="s">
        <v>14</v>
      </c>
      <c r="DA16" s="685">
        <f t="shared" si="43"/>
        <v>0.6148313217035033</v>
      </c>
      <c r="DB16" s="584">
        <f t="shared" si="28"/>
        <v>13</v>
      </c>
      <c r="DC16" s="586">
        <f t="shared" si="50"/>
        <v>1.2044701686513617</v>
      </c>
      <c r="DD16" s="587">
        <f t="shared" si="30"/>
        <v>36</v>
      </c>
      <c r="DE16" s="685">
        <f t="shared" si="44"/>
        <v>0.990056042488504</v>
      </c>
      <c r="DF16" s="690">
        <f t="shared" si="31"/>
        <v>29</v>
      </c>
      <c r="DG16" s="585"/>
      <c r="DH16" s="703">
        <v>0.6659950086792535</v>
      </c>
      <c r="DI16" s="581">
        <v>15</v>
      </c>
      <c r="DJ16" s="707">
        <f t="shared" si="45"/>
        <v>2</v>
      </c>
      <c r="DK16" s="703">
        <v>1.425220012784626</v>
      </c>
      <c r="DL16" s="581">
        <v>40</v>
      </c>
      <c r="DM16" s="707">
        <f t="shared" si="46"/>
        <v>4</v>
      </c>
      <c r="DN16" s="703">
        <v>1.1088762610740541</v>
      </c>
      <c r="DO16" s="581">
        <v>32</v>
      </c>
      <c r="DP16" s="707">
        <f t="shared" si="47"/>
        <v>3</v>
      </c>
    </row>
    <row r="17" spans="1:120" s="581" customFormat="1" ht="10.5" customHeight="1">
      <c r="A17" s="557" t="s">
        <v>11</v>
      </c>
      <c r="B17" s="558" t="s">
        <v>65</v>
      </c>
      <c r="C17" s="588">
        <v>4959</v>
      </c>
      <c r="D17" s="560">
        <v>4959</v>
      </c>
      <c r="E17" s="561">
        <v>12093</v>
      </c>
      <c r="F17" s="562">
        <f t="shared" si="0"/>
        <v>2.43859649122807</v>
      </c>
      <c r="G17" s="563"/>
      <c r="H17" s="564">
        <v>664207</v>
      </c>
      <c r="I17" s="565">
        <f t="shared" si="1"/>
        <v>133939.7055858036</v>
      </c>
      <c r="J17" s="566">
        <f t="shared" si="2"/>
        <v>31</v>
      </c>
      <c r="K17" s="567"/>
      <c r="L17" s="567"/>
      <c r="M17" s="567"/>
      <c r="N17" s="568"/>
      <c r="O17" s="569"/>
      <c r="P17" s="557" t="s">
        <v>11</v>
      </c>
      <c r="Q17" s="564">
        <v>340384</v>
      </c>
      <c r="R17" s="636">
        <f t="shared" si="3"/>
        <v>68639.64508973583</v>
      </c>
      <c r="S17" s="564">
        <f t="shared" si="4"/>
        <v>25</v>
      </c>
      <c r="T17" s="637">
        <f t="shared" si="5"/>
        <v>0.724600535599484</v>
      </c>
      <c r="U17" s="573">
        <v>359635</v>
      </c>
      <c r="V17" s="570">
        <v>72521.67775761242</v>
      </c>
      <c r="W17" s="571">
        <v>26</v>
      </c>
      <c r="X17" s="574">
        <f t="shared" si="32"/>
        <v>0.6476374159692997</v>
      </c>
      <c r="Y17" s="645">
        <f t="shared" si="33"/>
        <v>5.655671241891507</v>
      </c>
      <c r="Z17" s="563"/>
      <c r="AA17" s="557" t="s">
        <v>11</v>
      </c>
      <c r="AB17" s="564">
        <v>71211</v>
      </c>
      <c r="AC17" s="564">
        <f t="shared" si="6"/>
        <v>14359.951603145795</v>
      </c>
      <c r="AD17" s="564">
        <f t="shared" si="7"/>
        <v>16</v>
      </c>
      <c r="AE17" s="637">
        <f t="shared" si="8"/>
        <v>0.151592109912848</v>
      </c>
      <c r="AF17" s="564">
        <f t="shared" si="9"/>
        <v>31</v>
      </c>
      <c r="AG17" s="573">
        <v>99607</v>
      </c>
      <c r="AH17" s="573">
        <v>20086.106069772133</v>
      </c>
      <c r="AI17" s="573">
        <v>27</v>
      </c>
      <c r="AJ17" s="574">
        <f t="shared" si="34"/>
        <v>0.17937414348562858</v>
      </c>
      <c r="AK17" s="573">
        <f t="shared" si="35"/>
        <v>23</v>
      </c>
      <c r="AL17" s="645">
        <f t="shared" si="36"/>
        <v>39.87586187527209</v>
      </c>
      <c r="AM17" s="569"/>
      <c r="AN17" s="557" t="s">
        <v>11</v>
      </c>
      <c r="AO17" s="564">
        <v>23921</v>
      </c>
      <c r="AP17" s="564">
        <f t="shared" si="10"/>
        <v>4823.75478927203</v>
      </c>
      <c r="AQ17" s="564">
        <f t="shared" si="11"/>
        <v>13</v>
      </c>
      <c r="AR17" s="637">
        <f t="shared" si="12"/>
        <v>0.050922397680488084</v>
      </c>
      <c r="AS17" s="564">
        <f t="shared" si="13"/>
        <v>15</v>
      </c>
      <c r="AT17" s="573">
        <v>25919</v>
      </c>
      <c r="AU17" s="573">
        <v>5226.658600524299</v>
      </c>
      <c r="AV17" s="573">
        <v>12</v>
      </c>
      <c r="AW17" s="574">
        <f t="shared" si="37"/>
        <v>0.04667541864531616</v>
      </c>
      <c r="AX17" s="573">
        <f t="shared" si="38"/>
        <v>9</v>
      </c>
      <c r="AY17" s="645">
        <f t="shared" si="39"/>
        <v>8.352493624848458</v>
      </c>
      <c r="AZ17" s="569"/>
      <c r="BA17" s="557" t="s">
        <v>11</v>
      </c>
      <c r="BB17" s="564">
        <v>469754</v>
      </c>
      <c r="BC17" s="564">
        <f t="shared" si="14"/>
        <v>94727.56604154063</v>
      </c>
      <c r="BD17" s="564">
        <f t="shared" si="15"/>
        <v>18</v>
      </c>
      <c r="BE17" s="573">
        <v>555303</v>
      </c>
      <c r="BF17" s="573">
        <v>111978.82637628553</v>
      </c>
      <c r="BG17" s="573">
        <v>21</v>
      </c>
      <c r="BH17" s="644">
        <f t="shared" si="40"/>
        <v>18.211446842389844</v>
      </c>
      <c r="BI17" s="569"/>
      <c r="BJ17" s="557" t="s">
        <v>11</v>
      </c>
      <c r="BK17" s="575">
        <v>3</v>
      </c>
      <c r="BL17" s="575">
        <v>521</v>
      </c>
      <c r="BM17" s="576">
        <f t="shared" si="48"/>
        <v>0.005758157389635317</v>
      </c>
      <c r="BN17" s="577">
        <f t="shared" si="49"/>
        <v>28</v>
      </c>
      <c r="BO17" s="563"/>
      <c r="BP17" s="578" t="s">
        <v>11</v>
      </c>
      <c r="BQ17" s="575">
        <v>2</v>
      </c>
      <c r="BR17" s="575">
        <v>1710</v>
      </c>
      <c r="BS17" s="576">
        <f t="shared" si="42"/>
        <v>0.0011695906432748538</v>
      </c>
      <c r="BT17" s="577">
        <f t="shared" si="17"/>
        <v>15</v>
      </c>
      <c r="BU17" s="563"/>
      <c r="BV17" s="579" t="s">
        <v>11</v>
      </c>
      <c r="BW17" s="575">
        <v>13</v>
      </c>
      <c r="BX17" s="575">
        <v>90</v>
      </c>
      <c r="BY17" s="576">
        <f t="shared" si="18"/>
        <v>0.14444444444444443</v>
      </c>
      <c r="BZ17" s="577">
        <f t="shared" si="19"/>
        <v>46</v>
      </c>
      <c r="CA17" s="520"/>
      <c r="CB17" s="557" t="s">
        <v>11</v>
      </c>
      <c r="CC17" s="575">
        <v>37</v>
      </c>
      <c r="CD17" s="575">
        <v>92</v>
      </c>
      <c r="CE17" s="572">
        <f t="shared" si="20"/>
        <v>0.40217391304347827</v>
      </c>
      <c r="CF17" s="577">
        <f t="shared" si="21"/>
        <v>19</v>
      </c>
      <c r="CG17" s="519"/>
      <c r="CH17" s="557" t="s">
        <v>11</v>
      </c>
      <c r="CI17" s="575">
        <v>9</v>
      </c>
      <c r="CJ17" s="575">
        <v>1721</v>
      </c>
      <c r="CK17" s="572">
        <f t="shared" si="22"/>
        <v>0.005229517722254503</v>
      </c>
      <c r="CL17" s="577">
        <f t="shared" si="23"/>
        <v>8</v>
      </c>
      <c r="CM17" s="563"/>
      <c r="CN17" s="557" t="s">
        <v>11</v>
      </c>
      <c r="CO17" s="577">
        <v>252</v>
      </c>
      <c r="CP17" s="577">
        <v>15782</v>
      </c>
      <c r="CQ17" s="580">
        <f t="shared" si="24"/>
        <v>1.5967557977442657</v>
      </c>
      <c r="CR17" s="575">
        <f t="shared" si="25"/>
        <v>35</v>
      </c>
      <c r="CS17" s="563"/>
      <c r="CT17" s="581" t="s">
        <v>11</v>
      </c>
      <c r="CU17" s="582">
        <v>4104</v>
      </c>
      <c r="CV17" s="582">
        <v>801</v>
      </c>
      <c r="CW17" s="583">
        <f t="shared" si="26"/>
        <v>0.19517543859649122</v>
      </c>
      <c r="CX17" s="584">
        <f t="shared" si="27"/>
        <v>11</v>
      </c>
      <c r="CY17" s="585"/>
      <c r="CZ17" s="581" t="s">
        <v>11</v>
      </c>
      <c r="DA17" s="685">
        <f t="shared" si="43"/>
        <v>0.7642179323091769</v>
      </c>
      <c r="DB17" s="584">
        <f t="shared" si="28"/>
        <v>18</v>
      </c>
      <c r="DC17" s="586">
        <f t="shared" si="50"/>
        <v>0.8201199194332286</v>
      </c>
      <c r="DD17" s="587">
        <f t="shared" si="30"/>
        <v>23</v>
      </c>
      <c r="DE17" s="685">
        <f t="shared" si="44"/>
        <v>0.7997919241153917</v>
      </c>
      <c r="DF17" s="690">
        <f t="shared" si="31"/>
        <v>14</v>
      </c>
      <c r="DG17" s="585"/>
      <c r="DH17" s="703">
        <v>0.7962299245529165</v>
      </c>
      <c r="DI17" s="581">
        <v>17</v>
      </c>
      <c r="DJ17" s="707">
        <f t="shared" si="45"/>
        <v>-1</v>
      </c>
      <c r="DK17" s="703">
        <v>0.7138436152832303</v>
      </c>
      <c r="DL17" s="581">
        <v>19</v>
      </c>
      <c r="DM17" s="707">
        <f t="shared" si="46"/>
        <v>-4</v>
      </c>
      <c r="DN17" s="703">
        <v>0.7481712441455995</v>
      </c>
      <c r="DO17" s="581">
        <v>14</v>
      </c>
      <c r="DP17" s="707">
        <f t="shared" si="47"/>
        <v>0</v>
      </c>
    </row>
    <row r="18" spans="1:120" s="581" customFormat="1" ht="10.5" customHeight="1">
      <c r="A18" s="557" t="s">
        <v>12</v>
      </c>
      <c r="B18" s="558" t="s">
        <v>66</v>
      </c>
      <c r="C18" s="559">
        <v>16765</v>
      </c>
      <c r="D18" s="560">
        <v>16058</v>
      </c>
      <c r="E18" s="561">
        <v>41977</v>
      </c>
      <c r="F18" s="562">
        <f t="shared" si="0"/>
        <v>2.614086436667082</v>
      </c>
      <c r="G18" s="563"/>
      <c r="H18" s="564">
        <v>4645175</v>
      </c>
      <c r="I18" s="565">
        <f t="shared" si="1"/>
        <v>277075.7530569639</v>
      </c>
      <c r="J18" s="566">
        <f t="shared" si="2"/>
        <v>41</v>
      </c>
      <c r="K18" s="567"/>
      <c r="L18" s="567"/>
      <c r="M18" s="567"/>
      <c r="N18" s="568"/>
      <c r="O18" s="569"/>
      <c r="P18" s="557" t="s">
        <v>12</v>
      </c>
      <c r="Q18" s="564">
        <v>2744798</v>
      </c>
      <c r="R18" s="636">
        <f t="shared" si="3"/>
        <v>163721.92066805845</v>
      </c>
      <c r="S18" s="564">
        <f t="shared" si="4"/>
        <v>44</v>
      </c>
      <c r="T18" s="637">
        <f t="shared" si="5"/>
        <v>0.6731349601263871</v>
      </c>
      <c r="U18" s="573">
        <v>2984030</v>
      </c>
      <c r="V18" s="570">
        <v>177991.64926931108</v>
      </c>
      <c r="W18" s="571">
        <v>43</v>
      </c>
      <c r="X18" s="574">
        <f t="shared" si="32"/>
        <v>0.6587600071350233</v>
      </c>
      <c r="Y18" s="645">
        <f t="shared" si="33"/>
        <v>8.715832640507621</v>
      </c>
      <c r="Z18" s="563"/>
      <c r="AA18" s="557" t="s">
        <v>12</v>
      </c>
      <c r="AB18" s="564">
        <v>502887</v>
      </c>
      <c r="AC18" s="564">
        <f t="shared" si="6"/>
        <v>29996.24217118998</v>
      </c>
      <c r="AD18" s="564">
        <f t="shared" si="7"/>
        <v>37</v>
      </c>
      <c r="AE18" s="637">
        <f t="shared" si="8"/>
        <v>0.12332813587487254</v>
      </c>
      <c r="AF18" s="564">
        <f t="shared" si="9"/>
        <v>37</v>
      </c>
      <c r="AG18" s="573">
        <v>590660</v>
      </c>
      <c r="AH18" s="573">
        <v>35231.73277661795</v>
      </c>
      <c r="AI18" s="573">
        <v>36</v>
      </c>
      <c r="AJ18" s="574">
        <f t="shared" si="34"/>
        <v>0.13039519904772165</v>
      </c>
      <c r="AK18" s="573">
        <f t="shared" si="35"/>
        <v>36</v>
      </c>
      <c r="AL18" s="645">
        <f t="shared" si="36"/>
        <v>17.453821633885926</v>
      </c>
      <c r="AM18" s="569"/>
      <c r="AN18" s="557" t="s">
        <v>12</v>
      </c>
      <c r="AO18" s="564">
        <v>197176</v>
      </c>
      <c r="AP18" s="564">
        <f t="shared" si="10"/>
        <v>11761.169102296451</v>
      </c>
      <c r="AQ18" s="564">
        <f t="shared" si="11"/>
        <v>31</v>
      </c>
      <c r="AR18" s="637">
        <f t="shared" si="12"/>
        <v>0.04835549242526426</v>
      </c>
      <c r="AS18" s="564">
        <f t="shared" si="13"/>
        <v>12</v>
      </c>
      <c r="AT18" s="573">
        <v>228048</v>
      </c>
      <c r="AU18" s="573">
        <v>13602.624515359379</v>
      </c>
      <c r="AV18" s="573">
        <v>34</v>
      </c>
      <c r="AW18" s="574">
        <f t="shared" si="37"/>
        <v>0.05034430019374061</v>
      </c>
      <c r="AX18" s="573">
        <f t="shared" si="38"/>
        <v>11</v>
      </c>
      <c r="AY18" s="645">
        <f t="shared" si="39"/>
        <v>15.657077940520134</v>
      </c>
      <c r="AZ18" s="569"/>
      <c r="BA18" s="557" t="s">
        <v>12</v>
      </c>
      <c r="BB18" s="564">
        <v>4077634</v>
      </c>
      <c r="BC18" s="564">
        <f t="shared" si="14"/>
        <v>243223.0241574709</v>
      </c>
      <c r="BD18" s="564">
        <f t="shared" si="15"/>
        <v>40</v>
      </c>
      <c r="BE18" s="573">
        <v>4529768</v>
      </c>
      <c r="BF18" s="573">
        <v>270191.9475096928</v>
      </c>
      <c r="BG18" s="573">
        <v>41</v>
      </c>
      <c r="BH18" s="644">
        <f t="shared" si="40"/>
        <v>11.088145723721164</v>
      </c>
      <c r="BI18" s="569"/>
      <c r="BJ18" s="557" t="s">
        <v>12</v>
      </c>
      <c r="BK18" s="575">
        <v>0</v>
      </c>
      <c r="BL18" s="575">
        <v>1357</v>
      </c>
      <c r="BM18" s="576">
        <f t="shared" si="48"/>
        <v>0</v>
      </c>
      <c r="BN18" s="577">
        <f t="shared" si="49"/>
        <v>1</v>
      </c>
      <c r="BO18" s="563"/>
      <c r="BP18" s="578" t="s">
        <v>12</v>
      </c>
      <c r="BQ18" s="575">
        <v>24</v>
      </c>
      <c r="BR18" s="575">
        <v>2337</v>
      </c>
      <c r="BS18" s="576">
        <f t="shared" si="42"/>
        <v>0.010269576379974325</v>
      </c>
      <c r="BT18" s="577">
        <f t="shared" si="17"/>
        <v>38</v>
      </c>
      <c r="BU18" s="563"/>
      <c r="BV18" s="579" t="s">
        <v>12</v>
      </c>
      <c r="BW18" s="575">
        <v>39</v>
      </c>
      <c r="BX18" s="575">
        <v>813</v>
      </c>
      <c r="BY18" s="576">
        <f t="shared" si="18"/>
        <v>0.04797047970479705</v>
      </c>
      <c r="BZ18" s="577">
        <f t="shared" si="19"/>
        <v>29</v>
      </c>
      <c r="CA18" s="520"/>
      <c r="CB18" s="557" t="s">
        <v>12</v>
      </c>
      <c r="CC18" s="575">
        <v>372</v>
      </c>
      <c r="CD18" s="575">
        <v>803</v>
      </c>
      <c r="CE18" s="572">
        <f t="shared" si="20"/>
        <v>0.46326276463262767</v>
      </c>
      <c r="CF18" s="577">
        <f t="shared" si="21"/>
        <v>30</v>
      </c>
      <c r="CG18" s="519"/>
      <c r="CH18" s="557" t="s">
        <v>12</v>
      </c>
      <c r="CI18" s="575">
        <v>318</v>
      </c>
      <c r="CJ18" s="575">
        <v>2338</v>
      </c>
      <c r="CK18" s="572">
        <f t="shared" si="22"/>
        <v>0.1360136869118905</v>
      </c>
      <c r="CL18" s="577">
        <f t="shared" si="23"/>
        <v>35</v>
      </c>
      <c r="CM18" s="563"/>
      <c r="CN18" s="557" t="s">
        <v>12</v>
      </c>
      <c r="CO18" s="577">
        <v>1249</v>
      </c>
      <c r="CP18" s="577">
        <v>107483</v>
      </c>
      <c r="CQ18" s="580">
        <f t="shared" si="24"/>
        <v>1.162044230250365</v>
      </c>
      <c r="CR18" s="575">
        <f t="shared" si="25"/>
        <v>15</v>
      </c>
      <c r="CS18" s="563"/>
      <c r="CT18" s="581" t="s">
        <v>12</v>
      </c>
      <c r="CU18" s="582">
        <v>25998</v>
      </c>
      <c r="CV18" s="582">
        <v>4341</v>
      </c>
      <c r="CW18" s="583">
        <f t="shared" si="26"/>
        <v>0.16697438264481884</v>
      </c>
      <c r="CX18" s="584">
        <f t="shared" si="27"/>
        <v>6</v>
      </c>
      <c r="CY18" s="585"/>
      <c r="CZ18" s="581" t="s">
        <v>12</v>
      </c>
      <c r="DA18" s="685">
        <f t="shared" si="43"/>
        <v>1.6296314731792283</v>
      </c>
      <c r="DB18" s="584">
        <f t="shared" si="28"/>
        <v>39</v>
      </c>
      <c r="DC18" s="586">
        <f t="shared" si="50"/>
        <v>0.8823049777865831</v>
      </c>
      <c r="DD18" s="587">
        <f t="shared" si="30"/>
        <v>28</v>
      </c>
      <c r="DE18" s="685">
        <f t="shared" si="44"/>
        <v>1.1540600670202723</v>
      </c>
      <c r="DF18" s="690">
        <f t="shared" si="31"/>
        <v>36</v>
      </c>
      <c r="DG18" s="585"/>
      <c r="DH18" s="703">
        <v>1.736003476584038</v>
      </c>
      <c r="DI18" s="581">
        <v>40</v>
      </c>
      <c r="DJ18" s="707">
        <f t="shared" si="45"/>
        <v>1</v>
      </c>
      <c r="DK18" s="703">
        <v>0.7810893379169558</v>
      </c>
      <c r="DL18" s="581">
        <v>23</v>
      </c>
      <c r="DM18" s="708">
        <f t="shared" si="46"/>
        <v>-5</v>
      </c>
      <c r="DN18" s="703">
        <v>1.17897022902824</v>
      </c>
      <c r="DO18" s="581">
        <v>34</v>
      </c>
      <c r="DP18" s="707">
        <f t="shared" si="47"/>
        <v>-2</v>
      </c>
    </row>
    <row r="19" spans="1:120" s="581" customFormat="1" ht="10.5" customHeight="1">
      <c r="A19" s="557" t="s">
        <v>13</v>
      </c>
      <c r="B19" s="558" t="s">
        <v>67</v>
      </c>
      <c r="C19" s="559">
        <v>11188</v>
      </c>
      <c r="D19" s="560">
        <v>11188</v>
      </c>
      <c r="E19" s="561">
        <v>28358</v>
      </c>
      <c r="F19" s="562">
        <f t="shared" si="0"/>
        <v>2.5346800143010366</v>
      </c>
      <c r="G19" s="563"/>
      <c r="H19" s="564">
        <v>1456526</v>
      </c>
      <c r="I19" s="565">
        <f t="shared" si="1"/>
        <v>130186.44976760815</v>
      </c>
      <c r="J19" s="566">
        <f t="shared" si="2"/>
        <v>29</v>
      </c>
      <c r="K19" s="567"/>
      <c r="L19" s="567"/>
      <c r="M19" s="567"/>
      <c r="N19" s="568"/>
      <c r="O19" s="569"/>
      <c r="P19" s="557" t="s">
        <v>13</v>
      </c>
      <c r="Q19" s="564">
        <v>813924</v>
      </c>
      <c r="R19" s="636">
        <f t="shared" si="3"/>
        <v>72749.73185555953</v>
      </c>
      <c r="S19" s="564">
        <f t="shared" si="4"/>
        <v>29</v>
      </c>
      <c r="T19" s="637">
        <f t="shared" si="5"/>
        <v>0.4702281397158609</v>
      </c>
      <c r="U19" s="573">
        <v>1132828</v>
      </c>
      <c r="V19" s="570">
        <v>101253.84340364677</v>
      </c>
      <c r="W19" s="571">
        <v>34</v>
      </c>
      <c r="X19" s="574">
        <f t="shared" si="32"/>
        <v>0.37501187607567454</v>
      </c>
      <c r="Y19" s="645">
        <f t="shared" si="33"/>
        <v>39.181053759319056</v>
      </c>
      <c r="Z19" s="563"/>
      <c r="AA19" s="557" t="s">
        <v>13</v>
      </c>
      <c r="AB19" s="564">
        <v>418600</v>
      </c>
      <c r="AC19" s="564">
        <f t="shared" si="6"/>
        <v>37415.087593850556</v>
      </c>
      <c r="AD19" s="564">
        <f t="shared" si="7"/>
        <v>42</v>
      </c>
      <c r="AE19" s="637">
        <f t="shared" si="8"/>
        <v>0.24183768912706763</v>
      </c>
      <c r="AF19" s="564">
        <f t="shared" si="9"/>
        <v>12</v>
      </c>
      <c r="AG19" s="573">
        <v>668451</v>
      </c>
      <c r="AH19" s="573">
        <v>59747.13979263497</v>
      </c>
      <c r="AI19" s="573">
        <v>43</v>
      </c>
      <c r="AJ19" s="574">
        <f t="shared" si="34"/>
        <v>0.22128431109988517</v>
      </c>
      <c r="AK19" s="573">
        <f t="shared" si="35"/>
        <v>16</v>
      </c>
      <c r="AL19" s="645">
        <f t="shared" si="36"/>
        <v>59.687290969899664</v>
      </c>
      <c r="AM19" s="569"/>
      <c r="AN19" s="557" t="s">
        <v>13</v>
      </c>
      <c r="AO19" s="564">
        <v>61551</v>
      </c>
      <c r="AP19" s="564">
        <f t="shared" si="10"/>
        <v>5501.519485162674</v>
      </c>
      <c r="AQ19" s="564">
        <f t="shared" si="11"/>
        <v>16</v>
      </c>
      <c r="AR19" s="637">
        <f t="shared" si="12"/>
        <v>0.035559846162112135</v>
      </c>
      <c r="AS19" s="564">
        <f t="shared" si="13"/>
        <v>8</v>
      </c>
      <c r="AT19" s="573">
        <v>354463</v>
      </c>
      <c r="AU19" s="573">
        <v>31682.427601001073</v>
      </c>
      <c r="AV19" s="573">
        <v>43</v>
      </c>
      <c r="AW19" s="574">
        <f t="shared" si="37"/>
        <v>0.11734158639211939</v>
      </c>
      <c r="AX19" s="573">
        <f t="shared" si="38"/>
        <v>41</v>
      </c>
      <c r="AY19" s="645">
        <f t="shared" si="39"/>
        <v>475.8850384234213</v>
      </c>
      <c r="AZ19" s="569"/>
      <c r="BA19" s="557" t="s">
        <v>13</v>
      </c>
      <c r="BB19" s="564">
        <v>1730913</v>
      </c>
      <c r="BC19" s="564">
        <f t="shared" si="14"/>
        <v>154711.56596353237</v>
      </c>
      <c r="BD19" s="564">
        <f t="shared" si="15"/>
        <v>36</v>
      </c>
      <c r="BE19" s="573">
        <v>3020779</v>
      </c>
      <c r="BF19" s="573">
        <v>270001.698248123</v>
      </c>
      <c r="BG19" s="573">
        <v>40</v>
      </c>
      <c r="BH19" s="644">
        <f t="shared" si="40"/>
        <v>74.5194010328653</v>
      </c>
      <c r="BI19" s="569"/>
      <c r="BJ19" s="557" t="s">
        <v>13</v>
      </c>
      <c r="BK19" s="575">
        <v>0</v>
      </c>
      <c r="BL19" s="575">
        <v>707</v>
      </c>
      <c r="BM19" s="576">
        <f t="shared" si="48"/>
        <v>0</v>
      </c>
      <c r="BN19" s="577">
        <f t="shared" si="49"/>
        <v>1</v>
      </c>
      <c r="BO19" s="563"/>
      <c r="BP19" s="578" t="s">
        <v>13</v>
      </c>
      <c r="BQ19" s="575">
        <v>1</v>
      </c>
      <c r="BR19" s="575">
        <v>1734</v>
      </c>
      <c r="BS19" s="576">
        <f t="shared" si="42"/>
        <v>0.0005767012687427913</v>
      </c>
      <c r="BT19" s="577">
        <f t="shared" si="17"/>
        <v>9</v>
      </c>
      <c r="BU19" s="563"/>
      <c r="BV19" s="579" t="s">
        <v>13</v>
      </c>
      <c r="BW19" s="575">
        <v>13</v>
      </c>
      <c r="BX19" s="575">
        <v>465</v>
      </c>
      <c r="BY19" s="576">
        <f t="shared" si="18"/>
        <v>0.02795698924731183</v>
      </c>
      <c r="BZ19" s="577">
        <f t="shared" si="19"/>
        <v>21</v>
      </c>
      <c r="CA19" s="520"/>
      <c r="CB19" s="557" t="s">
        <v>50</v>
      </c>
      <c r="CC19" s="575">
        <v>113</v>
      </c>
      <c r="CD19" s="575">
        <v>452</v>
      </c>
      <c r="CE19" s="572">
        <f t="shared" si="20"/>
        <v>0.25</v>
      </c>
      <c r="CF19" s="577">
        <f t="shared" si="21"/>
        <v>10</v>
      </c>
      <c r="CG19" s="519"/>
      <c r="CH19" s="557" t="s">
        <v>50</v>
      </c>
      <c r="CI19" s="575">
        <v>104</v>
      </c>
      <c r="CJ19" s="575">
        <v>1730</v>
      </c>
      <c r="CK19" s="572">
        <f t="shared" si="22"/>
        <v>0.06011560693641618</v>
      </c>
      <c r="CL19" s="577">
        <f t="shared" si="23"/>
        <v>23</v>
      </c>
      <c r="CM19" s="563"/>
      <c r="CN19" s="557" t="s">
        <v>103</v>
      </c>
      <c r="CO19" s="577">
        <v>898</v>
      </c>
      <c r="CP19" s="577">
        <v>71478</v>
      </c>
      <c r="CQ19" s="580">
        <f t="shared" si="24"/>
        <v>1.2563306192115056</v>
      </c>
      <c r="CR19" s="575">
        <f t="shared" si="25"/>
        <v>20</v>
      </c>
      <c r="CS19" s="563"/>
      <c r="CT19" s="581" t="s">
        <v>103</v>
      </c>
      <c r="CU19" s="582">
        <v>18494</v>
      </c>
      <c r="CV19" s="582">
        <v>4034</v>
      </c>
      <c r="CW19" s="583">
        <f t="shared" si="26"/>
        <v>0.21812479723153455</v>
      </c>
      <c r="CX19" s="584">
        <f t="shared" si="27"/>
        <v>18</v>
      </c>
      <c r="CY19" s="585"/>
      <c r="CZ19" s="581" t="s">
        <v>103</v>
      </c>
      <c r="DA19" s="685">
        <f t="shared" si="43"/>
        <v>2.117097494236756</v>
      </c>
      <c r="DB19" s="584">
        <f t="shared" si="28"/>
        <v>42</v>
      </c>
      <c r="DC19" s="586">
        <f t="shared" si="50"/>
        <v>0.49083372907494965</v>
      </c>
      <c r="DD19" s="587">
        <f t="shared" si="30"/>
        <v>7</v>
      </c>
      <c r="DE19" s="685">
        <f t="shared" si="44"/>
        <v>1.0822023709519704</v>
      </c>
      <c r="DF19" s="690">
        <f t="shared" si="31"/>
        <v>31</v>
      </c>
      <c r="DG19" s="585"/>
      <c r="DH19" s="703">
        <v>1.0849225949474048</v>
      </c>
      <c r="DI19" s="581">
        <v>32</v>
      </c>
      <c r="DJ19" s="709">
        <f t="shared" si="45"/>
        <v>-10</v>
      </c>
      <c r="DK19" s="703">
        <v>0.5077992730027879</v>
      </c>
      <c r="DL19" s="581">
        <v>8</v>
      </c>
      <c r="DM19" s="707">
        <f t="shared" si="46"/>
        <v>1</v>
      </c>
      <c r="DN19" s="703">
        <v>0.7482673238130451</v>
      </c>
      <c r="DO19" s="581">
        <v>15</v>
      </c>
      <c r="DP19" s="709">
        <f t="shared" si="47"/>
        <v>-16</v>
      </c>
    </row>
    <row r="20" spans="1:120" s="581" customFormat="1" ht="10.5" customHeight="1">
      <c r="A20" s="557" t="s">
        <v>15</v>
      </c>
      <c r="B20" s="558" t="s">
        <v>68</v>
      </c>
      <c r="C20" s="559">
        <v>10607</v>
      </c>
      <c r="D20" s="560">
        <v>10369</v>
      </c>
      <c r="E20" s="561">
        <v>23997</v>
      </c>
      <c r="F20" s="562">
        <f t="shared" si="0"/>
        <v>2.3143022470826504</v>
      </c>
      <c r="G20" s="563"/>
      <c r="H20" s="564">
        <v>1117070</v>
      </c>
      <c r="I20" s="565">
        <f t="shared" si="1"/>
        <v>105314.41500895635</v>
      </c>
      <c r="J20" s="566">
        <f t="shared" si="2"/>
        <v>21</v>
      </c>
      <c r="K20" s="567"/>
      <c r="L20" s="567"/>
      <c r="M20" s="567"/>
      <c r="N20" s="568"/>
      <c r="O20" s="569"/>
      <c r="P20" s="557" t="s">
        <v>15</v>
      </c>
      <c r="Q20" s="564">
        <v>753689</v>
      </c>
      <c r="R20" s="636">
        <f t="shared" si="3"/>
        <v>71055.8121994909</v>
      </c>
      <c r="S20" s="564">
        <f t="shared" si="4"/>
        <v>27</v>
      </c>
      <c r="T20" s="637">
        <f t="shared" si="5"/>
        <v>0.6209590113285273</v>
      </c>
      <c r="U20" s="573">
        <v>634650</v>
      </c>
      <c r="V20" s="570">
        <v>59833.12906571132</v>
      </c>
      <c r="W20" s="571">
        <v>20</v>
      </c>
      <c r="X20" s="574">
        <f t="shared" si="32"/>
        <v>0.589234185888461</v>
      </c>
      <c r="Y20" s="645">
        <f t="shared" si="33"/>
        <v>-15.794180358211412</v>
      </c>
      <c r="Z20" s="563"/>
      <c r="AA20" s="557" t="s">
        <v>15</v>
      </c>
      <c r="AB20" s="564">
        <v>163012</v>
      </c>
      <c r="AC20" s="564">
        <f t="shared" si="6"/>
        <v>15368.341661167155</v>
      </c>
      <c r="AD20" s="564">
        <f t="shared" si="7"/>
        <v>18</v>
      </c>
      <c r="AE20" s="637">
        <f t="shared" si="8"/>
        <v>0.13430442842430484</v>
      </c>
      <c r="AF20" s="564">
        <f t="shared" si="9"/>
        <v>34</v>
      </c>
      <c r="AG20" s="573">
        <v>161089</v>
      </c>
      <c r="AH20" s="573">
        <v>15187.046290185726</v>
      </c>
      <c r="AI20" s="573">
        <v>14</v>
      </c>
      <c r="AJ20" s="574">
        <f t="shared" si="34"/>
        <v>0.14956140513761332</v>
      </c>
      <c r="AK20" s="573">
        <f t="shared" si="35"/>
        <v>31</v>
      </c>
      <c r="AL20" s="645">
        <f t="shared" si="36"/>
        <v>-1.1796677545211454</v>
      </c>
      <c r="AM20" s="569"/>
      <c r="AN20" s="557" t="s">
        <v>15</v>
      </c>
      <c r="AO20" s="564">
        <v>64866</v>
      </c>
      <c r="AP20" s="564">
        <f t="shared" si="10"/>
        <v>6115.395493542001</v>
      </c>
      <c r="AQ20" s="564">
        <f t="shared" si="11"/>
        <v>20</v>
      </c>
      <c r="AR20" s="637">
        <f t="shared" si="12"/>
        <v>0.05344263645726056</v>
      </c>
      <c r="AS20" s="564">
        <f t="shared" si="13"/>
        <v>19</v>
      </c>
      <c r="AT20" s="573">
        <v>61498</v>
      </c>
      <c r="AU20" s="573">
        <v>5797.869331573489</v>
      </c>
      <c r="AV20" s="573">
        <v>16</v>
      </c>
      <c r="AW20" s="574">
        <f t="shared" si="37"/>
        <v>0.05709717791502178</v>
      </c>
      <c r="AX20" s="573">
        <f t="shared" si="38"/>
        <v>19</v>
      </c>
      <c r="AY20" s="645">
        <f t="shared" si="39"/>
        <v>-5.192242469090128</v>
      </c>
      <c r="AZ20" s="569"/>
      <c r="BA20" s="557" t="s">
        <v>15</v>
      </c>
      <c r="BB20" s="564">
        <v>1213750</v>
      </c>
      <c r="BC20" s="564">
        <f t="shared" si="14"/>
        <v>114429.15056095032</v>
      </c>
      <c r="BD20" s="564">
        <f t="shared" si="15"/>
        <v>24</v>
      </c>
      <c r="BE20" s="573">
        <v>1077076</v>
      </c>
      <c r="BF20" s="573">
        <v>101543.88611294428</v>
      </c>
      <c r="BG20" s="573">
        <v>18</v>
      </c>
      <c r="BH20" s="644">
        <f t="shared" si="40"/>
        <v>-11.260473738414012</v>
      </c>
      <c r="BI20" s="569"/>
      <c r="BJ20" s="557" t="s">
        <v>15</v>
      </c>
      <c r="BK20" s="575">
        <v>0</v>
      </c>
      <c r="BL20" s="575">
        <v>646</v>
      </c>
      <c r="BM20" s="576">
        <f t="shared" si="48"/>
        <v>0</v>
      </c>
      <c r="BN20" s="577">
        <f t="shared" si="49"/>
        <v>1</v>
      </c>
      <c r="BO20" s="563"/>
      <c r="BP20" s="578" t="s">
        <v>15</v>
      </c>
      <c r="BQ20" s="575">
        <v>2</v>
      </c>
      <c r="BR20" s="575">
        <v>3032</v>
      </c>
      <c r="BS20" s="576">
        <f t="shared" si="42"/>
        <v>0.0006596306068601583</v>
      </c>
      <c r="BT20" s="577">
        <f t="shared" si="17"/>
        <v>10</v>
      </c>
      <c r="BU20" s="563"/>
      <c r="BV20" s="579" t="s">
        <v>15</v>
      </c>
      <c r="BW20" s="575">
        <v>1</v>
      </c>
      <c r="BX20" s="575">
        <v>198</v>
      </c>
      <c r="BY20" s="576">
        <f t="shared" si="18"/>
        <v>0.005050505050505051</v>
      </c>
      <c r="BZ20" s="577">
        <f t="shared" si="19"/>
        <v>10</v>
      </c>
      <c r="CA20" s="520"/>
      <c r="CB20" s="557" t="s">
        <v>15</v>
      </c>
      <c r="CC20" s="575">
        <v>66</v>
      </c>
      <c r="CD20" s="575">
        <v>213</v>
      </c>
      <c r="CE20" s="572">
        <f t="shared" si="20"/>
        <v>0.30985915492957744</v>
      </c>
      <c r="CF20" s="577">
        <f t="shared" si="21"/>
        <v>11</v>
      </c>
      <c r="CG20" s="519"/>
      <c r="CH20" s="557" t="s">
        <v>15</v>
      </c>
      <c r="CI20" s="575">
        <v>17</v>
      </c>
      <c r="CJ20" s="575">
        <v>3064</v>
      </c>
      <c r="CK20" s="572">
        <f t="shared" si="22"/>
        <v>0.005548302872062663</v>
      </c>
      <c r="CL20" s="577">
        <f t="shared" si="23"/>
        <v>9</v>
      </c>
      <c r="CM20" s="563"/>
      <c r="CN20" s="557" t="s">
        <v>15</v>
      </c>
      <c r="CO20" s="577">
        <v>416</v>
      </c>
      <c r="CP20" s="577">
        <v>30048</v>
      </c>
      <c r="CQ20" s="580">
        <f t="shared" si="24"/>
        <v>1.384451544195953</v>
      </c>
      <c r="CR20" s="575">
        <f t="shared" si="25"/>
        <v>27</v>
      </c>
      <c r="CS20" s="563"/>
      <c r="CT20" s="581" t="s">
        <v>15</v>
      </c>
      <c r="CU20" s="582">
        <v>25461</v>
      </c>
      <c r="CV20" s="582">
        <v>5363</v>
      </c>
      <c r="CW20" s="583">
        <f t="shared" si="26"/>
        <v>0.21063587447468676</v>
      </c>
      <c r="CX20" s="584">
        <f t="shared" si="27"/>
        <v>17</v>
      </c>
      <c r="CY20" s="585"/>
      <c r="CZ20" s="581" t="s">
        <v>15</v>
      </c>
      <c r="DA20" s="685">
        <f t="shared" si="43"/>
        <v>0.7066773419780494</v>
      </c>
      <c r="DB20" s="584">
        <f t="shared" si="28"/>
        <v>16</v>
      </c>
      <c r="DC20" s="586">
        <f t="shared" si="50"/>
        <v>0.387096858670352</v>
      </c>
      <c r="DD20" s="587">
        <f t="shared" si="30"/>
        <v>1</v>
      </c>
      <c r="DE20" s="685">
        <f t="shared" si="44"/>
        <v>0.5033079435095147</v>
      </c>
      <c r="DF20" s="690">
        <f t="shared" si="31"/>
        <v>3</v>
      </c>
      <c r="DG20" s="585"/>
      <c r="DH20" s="703">
        <v>0.8797090187285139</v>
      </c>
      <c r="DI20" s="581">
        <v>22</v>
      </c>
      <c r="DJ20" s="687">
        <f t="shared" si="45"/>
        <v>6</v>
      </c>
      <c r="DK20" s="703">
        <v>0.37202755442718033</v>
      </c>
      <c r="DL20" s="581">
        <v>2</v>
      </c>
      <c r="DM20" s="707">
        <f t="shared" si="46"/>
        <v>1</v>
      </c>
      <c r="DN20" s="703">
        <v>0.5835614978860694</v>
      </c>
      <c r="DO20" s="581">
        <v>5</v>
      </c>
      <c r="DP20" s="707">
        <f t="shared" si="47"/>
        <v>2</v>
      </c>
    </row>
    <row r="21" spans="1:120" s="581" customFormat="1" ht="10.5" customHeight="1">
      <c r="A21" s="557" t="s">
        <v>16</v>
      </c>
      <c r="B21" s="558" t="s">
        <v>69</v>
      </c>
      <c r="C21" s="559">
        <v>27849</v>
      </c>
      <c r="D21" s="560">
        <v>27547</v>
      </c>
      <c r="E21" s="561">
        <v>61386</v>
      </c>
      <c r="F21" s="562">
        <f t="shared" si="0"/>
        <v>2.2284096271826335</v>
      </c>
      <c r="G21" s="563"/>
      <c r="H21" s="564">
        <v>1896582</v>
      </c>
      <c r="I21" s="565">
        <f t="shared" si="1"/>
        <v>68102.33760637724</v>
      </c>
      <c r="J21" s="566">
        <f t="shared" si="2"/>
        <v>14</v>
      </c>
      <c r="K21" s="567"/>
      <c r="L21" s="567"/>
      <c r="M21" s="567"/>
      <c r="N21" s="568"/>
      <c r="O21" s="569"/>
      <c r="P21" s="557" t="s">
        <v>16</v>
      </c>
      <c r="Q21" s="564">
        <v>884587</v>
      </c>
      <c r="R21" s="636">
        <f t="shared" si="3"/>
        <v>31763.68989909871</v>
      </c>
      <c r="S21" s="564">
        <f t="shared" si="4"/>
        <v>8</v>
      </c>
      <c r="T21" s="637">
        <f t="shared" si="5"/>
        <v>0.6333824523416736</v>
      </c>
      <c r="U21" s="573">
        <v>1224911</v>
      </c>
      <c r="V21" s="570">
        <v>43984.02097023233</v>
      </c>
      <c r="W21" s="571">
        <v>14</v>
      </c>
      <c r="X21" s="574">
        <f t="shared" si="32"/>
        <v>0.6489811315556493</v>
      </c>
      <c r="Y21" s="645">
        <f t="shared" si="33"/>
        <v>38.472643165680715</v>
      </c>
      <c r="Z21" s="563"/>
      <c r="AA21" s="557" t="s">
        <v>16</v>
      </c>
      <c r="AB21" s="564">
        <v>300314</v>
      </c>
      <c r="AC21" s="564">
        <f t="shared" si="6"/>
        <v>10783.65470932529</v>
      </c>
      <c r="AD21" s="564">
        <f t="shared" si="7"/>
        <v>9</v>
      </c>
      <c r="AE21" s="637">
        <f t="shared" si="8"/>
        <v>0.2150309893685272</v>
      </c>
      <c r="AF21" s="564">
        <f t="shared" si="9"/>
        <v>17</v>
      </c>
      <c r="AG21" s="573">
        <v>315383</v>
      </c>
      <c r="AH21" s="573">
        <v>11324.75133757047</v>
      </c>
      <c r="AI21" s="573">
        <v>7</v>
      </c>
      <c r="AJ21" s="574">
        <f t="shared" si="34"/>
        <v>0.16709590836674285</v>
      </c>
      <c r="AK21" s="573">
        <f t="shared" si="35"/>
        <v>26</v>
      </c>
      <c r="AL21" s="645">
        <f t="shared" si="36"/>
        <v>5.017748090332116</v>
      </c>
      <c r="AM21" s="569"/>
      <c r="AN21" s="557" t="s">
        <v>16</v>
      </c>
      <c r="AO21" s="564">
        <v>31452</v>
      </c>
      <c r="AP21" s="564">
        <f t="shared" si="10"/>
        <v>1129.3762792200798</v>
      </c>
      <c r="AQ21" s="564">
        <f t="shared" si="11"/>
        <v>1</v>
      </c>
      <c r="AR21" s="637">
        <f t="shared" si="12"/>
        <v>0.022520277701402254</v>
      </c>
      <c r="AS21" s="564">
        <f t="shared" si="13"/>
        <v>1</v>
      </c>
      <c r="AT21" s="573">
        <v>23757</v>
      </c>
      <c r="AU21" s="573">
        <v>853.0647420015081</v>
      </c>
      <c r="AV21" s="573">
        <v>1</v>
      </c>
      <c r="AW21" s="574">
        <f t="shared" si="37"/>
        <v>0.012586910185611493</v>
      </c>
      <c r="AX21" s="573">
        <f t="shared" si="38"/>
        <v>1</v>
      </c>
      <c r="AY21" s="645">
        <f t="shared" si="39"/>
        <v>-24.46585272796644</v>
      </c>
      <c r="AZ21" s="569"/>
      <c r="BA21" s="557" t="s">
        <v>16</v>
      </c>
      <c r="BB21" s="564">
        <v>1396608</v>
      </c>
      <c r="BC21" s="564">
        <f t="shared" si="14"/>
        <v>50149.305181514595</v>
      </c>
      <c r="BD21" s="564">
        <f t="shared" si="15"/>
        <v>5</v>
      </c>
      <c r="BE21" s="573">
        <v>1887437</v>
      </c>
      <c r="BF21" s="573">
        <v>67773.9595676685</v>
      </c>
      <c r="BG21" s="573">
        <v>13</v>
      </c>
      <c r="BH21" s="644">
        <f t="shared" si="40"/>
        <v>35.14436405920631</v>
      </c>
      <c r="BI21" s="569"/>
      <c r="BJ21" s="557" t="s">
        <v>16</v>
      </c>
      <c r="BK21" s="575">
        <v>0</v>
      </c>
      <c r="BL21" s="575">
        <v>551</v>
      </c>
      <c r="BM21" s="576">
        <f t="shared" si="48"/>
        <v>0</v>
      </c>
      <c r="BN21" s="577">
        <f t="shared" si="49"/>
        <v>1</v>
      </c>
      <c r="BO21" s="563"/>
      <c r="BP21" s="578" t="s">
        <v>16</v>
      </c>
      <c r="BQ21" s="575">
        <v>1</v>
      </c>
      <c r="BR21" s="575">
        <v>2342</v>
      </c>
      <c r="BS21" s="576">
        <f t="shared" si="42"/>
        <v>0.0004269854824935952</v>
      </c>
      <c r="BT21" s="577">
        <f t="shared" si="17"/>
        <v>6</v>
      </c>
      <c r="BU21" s="563"/>
      <c r="BV21" s="579" t="s">
        <v>16</v>
      </c>
      <c r="BW21" s="575">
        <v>1</v>
      </c>
      <c r="BX21" s="575">
        <v>209</v>
      </c>
      <c r="BY21" s="576">
        <f t="shared" si="18"/>
        <v>0.004784688995215311</v>
      </c>
      <c r="BZ21" s="577">
        <f t="shared" si="19"/>
        <v>9</v>
      </c>
      <c r="CA21" s="520"/>
      <c r="CB21" s="557" t="s">
        <v>16</v>
      </c>
      <c r="CC21" s="575">
        <v>142</v>
      </c>
      <c r="CD21" s="575">
        <v>209</v>
      </c>
      <c r="CE21" s="572">
        <f t="shared" si="20"/>
        <v>0.6794258373205742</v>
      </c>
      <c r="CF21" s="577">
        <f t="shared" si="21"/>
        <v>45</v>
      </c>
      <c r="CG21" s="519"/>
      <c r="CH21" s="557" t="s">
        <v>16</v>
      </c>
      <c r="CI21" s="575">
        <v>440</v>
      </c>
      <c r="CJ21" s="575">
        <v>2342</v>
      </c>
      <c r="CK21" s="572">
        <f t="shared" si="22"/>
        <v>0.18787361229718189</v>
      </c>
      <c r="CL21" s="577">
        <f t="shared" si="23"/>
        <v>39</v>
      </c>
      <c r="CM21" s="563"/>
      <c r="CN21" s="557" t="s">
        <v>16</v>
      </c>
      <c r="CO21" s="577">
        <v>864</v>
      </c>
      <c r="CP21" s="577">
        <v>48063</v>
      </c>
      <c r="CQ21" s="580">
        <f t="shared" si="24"/>
        <v>1.7976405967168092</v>
      </c>
      <c r="CR21" s="575">
        <f t="shared" si="25"/>
        <v>43</v>
      </c>
      <c r="CS21" s="563"/>
      <c r="CT21" s="581" t="s">
        <v>16</v>
      </c>
      <c r="CU21" s="582">
        <v>13637</v>
      </c>
      <c r="CV21" s="582">
        <v>4290</v>
      </c>
      <c r="CW21" s="583">
        <f t="shared" si="26"/>
        <v>0.3145853193517636</v>
      </c>
      <c r="CX21" s="584">
        <f t="shared" si="27"/>
        <v>39</v>
      </c>
      <c r="CY21" s="585"/>
      <c r="CZ21" s="581" t="s">
        <v>16</v>
      </c>
      <c r="DA21" s="685">
        <f t="shared" si="43"/>
        <v>0.43392294412039106</v>
      </c>
      <c r="DB21" s="584">
        <f t="shared" si="28"/>
        <v>8</v>
      </c>
      <c r="DC21" s="586">
        <f t="shared" si="50"/>
        <v>0.8415623172695066</v>
      </c>
      <c r="DD21" s="587">
        <f t="shared" si="30"/>
        <v>25</v>
      </c>
      <c r="DE21" s="685">
        <f t="shared" si="44"/>
        <v>0.6933298179425555</v>
      </c>
      <c r="DF21" s="690">
        <f t="shared" si="31"/>
        <v>10</v>
      </c>
      <c r="DG21" s="585"/>
      <c r="DH21" s="703">
        <v>0.44100756761981386</v>
      </c>
      <c r="DI21" s="581">
        <v>5</v>
      </c>
      <c r="DJ21" s="707">
        <f t="shared" si="45"/>
        <v>-3</v>
      </c>
      <c r="DK21" s="703">
        <v>0.8523488701193896</v>
      </c>
      <c r="DL21" s="581">
        <v>26</v>
      </c>
      <c r="DM21" s="707">
        <f t="shared" si="46"/>
        <v>1</v>
      </c>
      <c r="DN21" s="703">
        <v>0.6809566607445664</v>
      </c>
      <c r="DO21" s="581">
        <v>9</v>
      </c>
      <c r="DP21" s="707">
        <f t="shared" si="47"/>
        <v>-1</v>
      </c>
    </row>
    <row r="22" spans="1:120" s="581" customFormat="1" ht="10.5" customHeight="1">
      <c r="A22" s="557" t="s">
        <v>17</v>
      </c>
      <c r="B22" s="558" t="s">
        <v>70</v>
      </c>
      <c r="C22" s="559">
        <v>16698</v>
      </c>
      <c r="D22" s="560">
        <v>16681</v>
      </c>
      <c r="E22" s="561">
        <v>38458</v>
      </c>
      <c r="F22" s="562">
        <f t="shared" si="0"/>
        <v>2.3054972723457827</v>
      </c>
      <c r="G22" s="563"/>
      <c r="H22" s="564">
        <v>1769681</v>
      </c>
      <c r="I22" s="565">
        <f t="shared" si="1"/>
        <v>105981.61456461852</v>
      </c>
      <c r="J22" s="566">
        <f t="shared" si="2"/>
        <v>22</v>
      </c>
      <c r="K22" s="567"/>
      <c r="L22" s="567"/>
      <c r="M22" s="567"/>
      <c r="N22" s="568"/>
      <c r="O22" s="569"/>
      <c r="P22" s="557" t="s">
        <v>17</v>
      </c>
      <c r="Q22" s="564">
        <v>1249852</v>
      </c>
      <c r="R22" s="636">
        <f t="shared" si="3"/>
        <v>74850.40124565817</v>
      </c>
      <c r="S22" s="564">
        <f t="shared" si="4"/>
        <v>32</v>
      </c>
      <c r="T22" s="637">
        <f t="shared" si="5"/>
        <v>0.6727182596816966</v>
      </c>
      <c r="U22" s="573">
        <v>1369067</v>
      </c>
      <c r="V22" s="570">
        <v>81989.87902742844</v>
      </c>
      <c r="W22" s="571">
        <v>30</v>
      </c>
      <c r="X22" s="574">
        <f t="shared" si="32"/>
        <v>0.7128170097201822</v>
      </c>
      <c r="Y22" s="645">
        <f t="shared" si="33"/>
        <v>9.538329338193641</v>
      </c>
      <c r="Z22" s="563"/>
      <c r="AA22" s="557" t="s">
        <v>17</v>
      </c>
      <c r="AB22" s="564">
        <v>468686</v>
      </c>
      <c r="AC22" s="564">
        <f t="shared" si="6"/>
        <v>28068.39142412265</v>
      </c>
      <c r="AD22" s="564">
        <f t="shared" si="7"/>
        <v>35</v>
      </c>
      <c r="AE22" s="637">
        <f t="shared" si="8"/>
        <v>0.25226477235478734</v>
      </c>
      <c r="AF22" s="564">
        <f t="shared" si="9"/>
        <v>6</v>
      </c>
      <c r="AG22" s="573">
        <v>314758</v>
      </c>
      <c r="AH22" s="573">
        <v>18850.041921188167</v>
      </c>
      <c r="AI22" s="573">
        <v>26</v>
      </c>
      <c r="AJ22" s="574">
        <f t="shared" si="34"/>
        <v>0.16388157507668005</v>
      </c>
      <c r="AK22" s="573">
        <f t="shared" si="35"/>
        <v>27</v>
      </c>
      <c r="AL22" s="645">
        <f t="shared" si="36"/>
        <v>-32.84245742352022</v>
      </c>
      <c r="AM22" s="569"/>
      <c r="AN22" s="557" t="s">
        <v>17</v>
      </c>
      <c r="AO22" s="564">
        <v>47258</v>
      </c>
      <c r="AP22" s="564">
        <f t="shared" si="10"/>
        <v>2830.1593005150316</v>
      </c>
      <c r="AQ22" s="564">
        <f t="shared" si="11"/>
        <v>6</v>
      </c>
      <c r="AR22" s="637">
        <f t="shared" si="12"/>
        <v>0.02543606724319169</v>
      </c>
      <c r="AS22" s="564">
        <f t="shared" si="13"/>
        <v>2</v>
      </c>
      <c r="AT22" s="573">
        <v>49253</v>
      </c>
      <c r="AU22" s="573">
        <v>2949.634686788837</v>
      </c>
      <c r="AV22" s="573">
        <v>7</v>
      </c>
      <c r="AW22" s="574">
        <f t="shared" si="37"/>
        <v>0.025644016092527346</v>
      </c>
      <c r="AX22" s="573">
        <f t="shared" si="38"/>
        <v>3</v>
      </c>
      <c r="AY22" s="645">
        <f t="shared" si="39"/>
        <v>4.221507469634772</v>
      </c>
      <c r="AZ22" s="569"/>
      <c r="BA22" s="557" t="s">
        <v>17</v>
      </c>
      <c r="BB22" s="564">
        <v>1857913</v>
      </c>
      <c r="BC22" s="564">
        <f t="shared" si="14"/>
        <v>111265.600670739</v>
      </c>
      <c r="BD22" s="564">
        <f t="shared" si="15"/>
        <v>22</v>
      </c>
      <c r="BE22" s="573">
        <v>1920643</v>
      </c>
      <c r="BF22" s="573">
        <v>115022.33800455145</v>
      </c>
      <c r="BG22" s="573">
        <v>22</v>
      </c>
      <c r="BH22" s="644">
        <f t="shared" si="40"/>
        <v>3.3763690764852936</v>
      </c>
      <c r="BI22" s="569"/>
      <c r="BJ22" s="557" t="s">
        <v>17</v>
      </c>
      <c r="BK22" s="575">
        <v>35</v>
      </c>
      <c r="BL22" s="575">
        <v>475</v>
      </c>
      <c r="BM22" s="576">
        <f t="shared" si="48"/>
        <v>0.07368421052631578</v>
      </c>
      <c r="BN22" s="577">
        <f t="shared" si="49"/>
        <v>47</v>
      </c>
      <c r="BO22" s="563"/>
      <c r="BP22" s="578" t="s">
        <v>17</v>
      </c>
      <c r="BQ22" s="575">
        <v>22</v>
      </c>
      <c r="BR22" s="575">
        <v>980</v>
      </c>
      <c r="BS22" s="576">
        <f t="shared" si="42"/>
        <v>0.022448979591836733</v>
      </c>
      <c r="BT22" s="577">
        <f t="shared" si="17"/>
        <v>46</v>
      </c>
      <c r="BU22" s="563"/>
      <c r="BV22" s="579" t="s">
        <v>17</v>
      </c>
      <c r="BW22" s="575">
        <v>23</v>
      </c>
      <c r="BX22" s="575">
        <v>317</v>
      </c>
      <c r="BY22" s="576">
        <f t="shared" si="18"/>
        <v>0.07255520504731862</v>
      </c>
      <c r="BZ22" s="577">
        <f t="shared" si="19"/>
        <v>37</v>
      </c>
      <c r="CA22" s="520"/>
      <c r="CB22" s="557" t="s">
        <v>17</v>
      </c>
      <c r="CC22" s="575">
        <v>147</v>
      </c>
      <c r="CD22" s="575">
        <v>317</v>
      </c>
      <c r="CE22" s="572">
        <f t="shared" si="20"/>
        <v>0.4637223974763407</v>
      </c>
      <c r="CF22" s="577">
        <f t="shared" si="21"/>
        <v>31</v>
      </c>
      <c r="CG22" s="519"/>
      <c r="CH22" s="557" t="s">
        <v>17</v>
      </c>
      <c r="CI22" s="575">
        <v>98</v>
      </c>
      <c r="CJ22" s="575">
        <v>992</v>
      </c>
      <c r="CK22" s="572">
        <f t="shared" si="22"/>
        <v>0.09879032258064516</v>
      </c>
      <c r="CL22" s="577">
        <f t="shared" si="23"/>
        <v>32</v>
      </c>
      <c r="CM22" s="563"/>
      <c r="CN22" s="557" t="s">
        <v>17</v>
      </c>
      <c r="CO22" s="577">
        <v>985</v>
      </c>
      <c r="CP22" s="577">
        <v>45376</v>
      </c>
      <c r="CQ22" s="580">
        <f t="shared" si="24"/>
        <v>2.1707510578279265</v>
      </c>
      <c r="CR22" s="575">
        <f t="shared" si="25"/>
        <v>49</v>
      </c>
      <c r="CS22" s="563"/>
      <c r="CT22" s="581" t="s">
        <v>17</v>
      </c>
      <c r="CU22" s="582">
        <v>13342</v>
      </c>
      <c r="CV22" s="582">
        <v>3960</v>
      </c>
      <c r="CW22" s="583">
        <f t="shared" si="26"/>
        <v>0.2968070754009894</v>
      </c>
      <c r="CX22" s="584">
        <f t="shared" si="27"/>
        <v>36</v>
      </c>
      <c r="CY22" s="585"/>
      <c r="CZ22" s="581" t="s">
        <v>17</v>
      </c>
      <c r="DA22" s="685">
        <f t="shared" si="43"/>
        <v>0.7724992170228853</v>
      </c>
      <c r="DB22" s="584">
        <f t="shared" si="28"/>
        <v>19</v>
      </c>
      <c r="DC22" s="586">
        <f t="shared" si="50"/>
        <v>1.88643997105587</v>
      </c>
      <c r="DD22" s="587">
        <f t="shared" si="30"/>
        <v>45</v>
      </c>
      <c r="DE22" s="685">
        <f t="shared" si="44"/>
        <v>1.4813706059529665</v>
      </c>
      <c r="DF22" s="690">
        <f t="shared" si="31"/>
        <v>43</v>
      </c>
      <c r="DG22" s="585"/>
      <c r="DH22" s="703">
        <v>0.9319669922629112</v>
      </c>
      <c r="DI22" s="581">
        <v>24</v>
      </c>
      <c r="DJ22" s="687">
        <f t="shared" si="45"/>
        <v>5</v>
      </c>
      <c r="DK22" s="703">
        <v>1.9684089470738992</v>
      </c>
      <c r="DL22" s="581">
        <v>45</v>
      </c>
      <c r="DM22" s="707">
        <f t="shared" si="46"/>
        <v>0</v>
      </c>
      <c r="DN22" s="703">
        <v>1.536558132569321</v>
      </c>
      <c r="DO22" s="581">
        <v>40</v>
      </c>
      <c r="DP22" s="707">
        <f t="shared" si="47"/>
        <v>-3</v>
      </c>
    </row>
    <row r="23" spans="1:120" s="581" customFormat="1" ht="10.5" customHeight="1">
      <c r="A23" s="557" t="s">
        <v>20</v>
      </c>
      <c r="B23" s="558" t="s">
        <v>71</v>
      </c>
      <c r="C23" s="559">
        <v>3606</v>
      </c>
      <c r="D23" s="560">
        <v>2833</v>
      </c>
      <c r="E23" s="561">
        <v>8655</v>
      </c>
      <c r="F23" s="562">
        <f t="shared" si="0"/>
        <v>3.055065301800212</v>
      </c>
      <c r="G23" s="563"/>
      <c r="H23" s="564">
        <v>1886895</v>
      </c>
      <c r="I23" s="565">
        <f t="shared" si="1"/>
        <v>523265.39101497503</v>
      </c>
      <c r="J23" s="566">
        <f t="shared" si="2"/>
        <v>46</v>
      </c>
      <c r="K23" s="567"/>
      <c r="L23" s="567"/>
      <c r="M23" s="567"/>
      <c r="N23" s="568"/>
      <c r="O23" s="569"/>
      <c r="P23" s="557" t="s">
        <v>20</v>
      </c>
      <c r="Q23" s="564">
        <v>897326</v>
      </c>
      <c r="R23" s="636">
        <f t="shared" si="3"/>
        <v>248842.48474764283</v>
      </c>
      <c r="S23" s="564">
        <f t="shared" si="4"/>
        <v>48</v>
      </c>
      <c r="T23" s="637">
        <f t="shared" si="5"/>
        <v>0.3692725422358922</v>
      </c>
      <c r="U23" s="573">
        <v>711311</v>
      </c>
      <c r="V23" s="570">
        <v>197257.62617859125</v>
      </c>
      <c r="W23" s="571">
        <v>45</v>
      </c>
      <c r="X23" s="574">
        <f t="shared" si="32"/>
        <v>0.298668629487833</v>
      </c>
      <c r="Y23" s="645">
        <f t="shared" si="33"/>
        <v>-20.72992424157998</v>
      </c>
      <c r="Z23" s="563"/>
      <c r="AA23" s="557" t="s">
        <v>20</v>
      </c>
      <c r="AB23" s="564">
        <v>229773</v>
      </c>
      <c r="AC23" s="564">
        <f t="shared" si="6"/>
        <v>63719.63394342762</v>
      </c>
      <c r="AD23" s="564">
        <f t="shared" si="7"/>
        <v>46</v>
      </c>
      <c r="AE23" s="637">
        <f t="shared" si="8"/>
        <v>0.09455745163649293</v>
      </c>
      <c r="AF23" s="564">
        <f t="shared" si="9"/>
        <v>45</v>
      </c>
      <c r="AG23" s="573">
        <v>306670</v>
      </c>
      <c r="AH23" s="573">
        <v>85044.37049362174</v>
      </c>
      <c r="AI23" s="573">
        <v>48</v>
      </c>
      <c r="AJ23" s="574">
        <f t="shared" si="34"/>
        <v>0.12876605114364004</v>
      </c>
      <c r="AK23" s="573">
        <f t="shared" si="35"/>
        <v>37</v>
      </c>
      <c r="AL23" s="645">
        <f t="shared" si="36"/>
        <v>33.466508249446186</v>
      </c>
      <c r="AM23" s="569"/>
      <c r="AN23" s="557" t="s">
        <v>20</v>
      </c>
      <c r="AO23" s="564">
        <v>215518</v>
      </c>
      <c r="AP23" s="564">
        <f t="shared" si="10"/>
        <v>59766.50027731559</v>
      </c>
      <c r="AQ23" s="564">
        <f t="shared" si="11"/>
        <v>48</v>
      </c>
      <c r="AR23" s="637">
        <f t="shared" si="12"/>
        <v>0.08869115545252786</v>
      </c>
      <c r="AS23" s="564">
        <f t="shared" si="13"/>
        <v>32</v>
      </c>
      <c r="AT23" s="573">
        <v>252893</v>
      </c>
      <c r="AU23" s="573">
        <v>70131.17027176927</v>
      </c>
      <c r="AV23" s="573">
        <v>50</v>
      </c>
      <c r="AW23" s="574">
        <f t="shared" si="37"/>
        <v>0.10618590984402962</v>
      </c>
      <c r="AX23" s="573">
        <f t="shared" si="38"/>
        <v>35</v>
      </c>
      <c r="AY23" s="645">
        <f t="shared" si="39"/>
        <v>17.34193895637486</v>
      </c>
      <c r="AZ23" s="569"/>
      <c r="BA23" s="557" t="s">
        <v>20</v>
      </c>
      <c r="BB23" s="564">
        <v>2429983</v>
      </c>
      <c r="BC23" s="564">
        <f t="shared" si="14"/>
        <v>673872.1575152524</v>
      </c>
      <c r="BD23" s="564">
        <f t="shared" si="15"/>
        <v>49</v>
      </c>
      <c r="BE23" s="573">
        <v>2381606</v>
      </c>
      <c r="BF23" s="573">
        <v>660456.4614531336</v>
      </c>
      <c r="BG23" s="573">
        <v>49</v>
      </c>
      <c r="BH23" s="644">
        <f t="shared" si="40"/>
        <v>-1.9908369729335638</v>
      </c>
      <c r="BI23" s="569"/>
      <c r="BJ23" s="557" t="s">
        <v>20</v>
      </c>
      <c r="BK23" s="575">
        <v>0</v>
      </c>
      <c r="BL23" s="575">
        <v>91</v>
      </c>
      <c r="BM23" s="576">
        <f t="shared" si="48"/>
        <v>0</v>
      </c>
      <c r="BN23" s="577">
        <f t="shared" si="49"/>
        <v>1</v>
      </c>
      <c r="BO23" s="563"/>
      <c r="BP23" s="578" t="s">
        <v>20</v>
      </c>
      <c r="BQ23" s="575">
        <v>0</v>
      </c>
      <c r="BR23" s="575">
        <v>167</v>
      </c>
      <c r="BS23" s="576">
        <f t="shared" si="42"/>
        <v>0</v>
      </c>
      <c r="BT23" s="577">
        <f t="shared" si="17"/>
        <v>1</v>
      </c>
      <c r="BU23" s="563"/>
      <c r="BV23" s="579" t="s">
        <v>20</v>
      </c>
      <c r="BW23" s="575">
        <v>2</v>
      </c>
      <c r="BX23" s="575">
        <v>477</v>
      </c>
      <c r="BY23" s="576">
        <f t="shared" si="18"/>
        <v>0.0041928721174004195</v>
      </c>
      <c r="BZ23" s="577">
        <f t="shared" si="19"/>
        <v>8</v>
      </c>
      <c r="CA23" s="520"/>
      <c r="CB23" s="557" t="s">
        <v>20</v>
      </c>
      <c r="CC23" s="575">
        <v>208</v>
      </c>
      <c r="CD23" s="575">
        <v>476</v>
      </c>
      <c r="CE23" s="572">
        <f t="shared" si="20"/>
        <v>0.4369747899159664</v>
      </c>
      <c r="CF23" s="577">
        <f t="shared" si="21"/>
        <v>25</v>
      </c>
      <c r="CG23" s="519"/>
      <c r="CH23" s="557" t="s">
        <v>20</v>
      </c>
      <c r="CI23" s="575">
        <v>8</v>
      </c>
      <c r="CJ23" s="575">
        <v>167</v>
      </c>
      <c r="CK23" s="572">
        <f t="shared" si="22"/>
        <v>0.04790419161676647</v>
      </c>
      <c r="CL23" s="577">
        <f t="shared" si="23"/>
        <v>20</v>
      </c>
      <c r="CM23" s="563"/>
      <c r="CN23" s="557" t="s">
        <v>20</v>
      </c>
      <c r="CO23" s="577">
        <v>417</v>
      </c>
      <c r="CP23" s="577">
        <v>55071</v>
      </c>
      <c r="CQ23" s="580">
        <f t="shared" si="24"/>
        <v>0.7572043362205153</v>
      </c>
      <c r="CR23" s="575">
        <f t="shared" si="25"/>
        <v>1</v>
      </c>
      <c r="CS23" s="563"/>
      <c r="CT23" s="581" t="s">
        <v>20</v>
      </c>
      <c r="CU23" s="582">
        <v>5018</v>
      </c>
      <c r="CV23" s="582">
        <v>2572</v>
      </c>
      <c r="CW23" s="583">
        <f t="shared" si="26"/>
        <v>0.5125548027102431</v>
      </c>
      <c r="CX23" s="584">
        <f t="shared" si="27"/>
        <v>49</v>
      </c>
      <c r="CY23" s="585"/>
      <c r="CZ23" s="581" t="s">
        <v>20</v>
      </c>
      <c r="DA23" s="685">
        <f t="shared" si="43"/>
        <v>3.5362599887308526</v>
      </c>
      <c r="DB23" s="584">
        <f t="shared" si="28"/>
        <v>49</v>
      </c>
      <c r="DC23" s="586">
        <f t="shared" si="50"/>
        <v>0.5695566554991711</v>
      </c>
      <c r="DD23" s="587">
        <f t="shared" si="30"/>
        <v>13</v>
      </c>
      <c r="DE23" s="685">
        <f t="shared" si="44"/>
        <v>1.648357867583419</v>
      </c>
      <c r="DF23" s="690">
        <f t="shared" si="31"/>
        <v>44</v>
      </c>
      <c r="DG23" s="585"/>
      <c r="DH23" s="703">
        <v>4.024958561765013</v>
      </c>
      <c r="DI23" s="581">
        <v>49</v>
      </c>
      <c r="DJ23" s="707">
        <f t="shared" si="45"/>
        <v>0</v>
      </c>
      <c r="DK23" s="703">
        <v>0.49688839955558795</v>
      </c>
      <c r="DL23" s="581">
        <v>6</v>
      </c>
      <c r="DM23" s="708">
        <f t="shared" si="46"/>
        <v>-7</v>
      </c>
      <c r="DN23" s="703">
        <v>1.966917633809515</v>
      </c>
      <c r="DO23" s="581">
        <v>43</v>
      </c>
      <c r="DP23" s="707">
        <f t="shared" si="47"/>
        <v>-1</v>
      </c>
    </row>
    <row r="24" spans="1:120" s="581" customFormat="1" ht="10.5" customHeight="1">
      <c r="A24" s="557" t="s">
        <v>19</v>
      </c>
      <c r="B24" s="558" t="s">
        <v>72</v>
      </c>
      <c r="C24" s="559">
        <v>5409</v>
      </c>
      <c r="D24" s="560">
        <v>5150</v>
      </c>
      <c r="E24" s="561">
        <v>14675</v>
      </c>
      <c r="F24" s="562">
        <f t="shared" si="0"/>
        <v>2.849514563106796</v>
      </c>
      <c r="G24" s="563"/>
      <c r="H24" s="564">
        <v>1765704</v>
      </c>
      <c r="I24" s="565">
        <f t="shared" si="1"/>
        <v>326438.1586245147</v>
      </c>
      <c r="J24" s="566">
        <f t="shared" si="2"/>
        <v>44</v>
      </c>
      <c r="K24" s="567"/>
      <c r="L24" s="567"/>
      <c r="M24" s="567"/>
      <c r="N24" s="568"/>
      <c r="O24" s="569"/>
      <c r="P24" s="557" t="s">
        <v>19</v>
      </c>
      <c r="Q24" s="564">
        <v>1097745</v>
      </c>
      <c r="R24" s="636">
        <f t="shared" si="3"/>
        <v>202947.86466999445</v>
      </c>
      <c r="S24" s="564">
        <f t="shared" si="4"/>
        <v>46</v>
      </c>
      <c r="T24" s="637">
        <f t="shared" si="5"/>
        <v>0.639393332222775</v>
      </c>
      <c r="U24" s="573">
        <v>1233199</v>
      </c>
      <c r="V24" s="570">
        <v>227990.20151599185</v>
      </c>
      <c r="W24" s="571">
        <v>46</v>
      </c>
      <c r="X24" s="574">
        <f t="shared" si="32"/>
        <v>0.6061980507462701</v>
      </c>
      <c r="Y24" s="645">
        <f t="shared" si="33"/>
        <v>12.339295555889567</v>
      </c>
      <c r="Z24" s="563"/>
      <c r="AA24" s="557" t="s">
        <v>19</v>
      </c>
      <c r="AB24" s="564">
        <v>272002</v>
      </c>
      <c r="AC24" s="564">
        <f t="shared" si="6"/>
        <v>50286.929192087264</v>
      </c>
      <c r="AD24" s="564">
        <f t="shared" si="7"/>
        <v>45</v>
      </c>
      <c r="AE24" s="637">
        <f t="shared" si="8"/>
        <v>0.15843047807210164</v>
      </c>
      <c r="AF24" s="564">
        <f t="shared" si="9"/>
        <v>29</v>
      </c>
      <c r="AG24" s="573">
        <v>413763</v>
      </c>
      <c r="AH24" s="573">
        <v>76495.28563505269</v>
      </c>
      <c r="AI24" s="573">
        <v>46</v>
      </c>
      <c r="AJ24" s="574">
        <f t="shared" si="34"/>
        <v>0.20339160514315124</v>
      </c>
      <c r="AK24" s="573">
        <f t="shared" si="35"/>
        <v>18</v>
      </c>
      <c r="AL24" s="645">
        <f t="shared" si="36"/>
        <v>52.11763148800375</v>
      </c>
      <c r="AM24" s="569"/>
      <c r="AN24" s="557" t="s">
        <v>19</v>
      </c>
      <c r="AO24" s="564">
        <v>68652</v>
      </c>
      <c r="AP24" s="564">
        <f t="shared" si="10"/>
        <v>12692.179700499168</v>
      </c>
      <c r="AQ24" s="564">
        <f t="shared" si="11"/>
        <v>33</v>
      </c>
      <c r="AR24" s="637">
        <f t="shared" si="12"/>
        <v>0.0399870926706639</v>
      </c>
      <c r="AS24" s="564">
        <f t="shared" si="13"/>
        <v>10</v>
      </c>
      <c r="AT24" s="573">
        <v>84549</v>
      </c>
      <c r="AU24" s="573">
        <v>15631.170271769273</v>
      </c>
      <c r="AV24" s="573">
        <v>37</v>
      </c>
      <c r="AW24" s="574">
        <f t="shared" si="37"/>
        <v>0.04156136924579601</v>
      </c>
      <c r="AX24" s="573">
        <f t="shared" si="38"/>
        <v>8</v>
      </c>
      <c r="AY24" s="645">
        <f t="shared" si="39"/>
        <v>23.15591679776263</v>
      </c>
      <c r="AZ24" s="569"/>
      <c r="BA24" s="557" t="s">
        <v>19</v>
      </c>
      <c r="BB24" s="564">
        <v>1716854</v>
      </c>
      <c r="BC24" s="564">
        <f t="shared" si="14"/>
        <v>317406.9144019227</v>
      </c>
      <c r="BD24" s="564">
        <f t="shared" si="15"/>
        <v>45</v>
      </c>
      <c r="BE24" s="573">
        <v>2034317</v>
      </c>
      <c r="BF24" s="573">
        <v>376098.5394712516</v>
      </c>
      <c r="BG24" s="573">
        <v>44</v>
      </c>
      <c r="BH24" s="644">
        <f t="shared" si="40"/>
        <v>18.490972441453955</v>
      </c>
      <c r="BI24" s="569"/>
      <c r="BJ24" s="557" t="s">
        <v>19</v>
      </c>
      <c r="BK24" s="575">
        <v>0</v>
      </c>
      <c r="BL24" s="575">
        <v>182</v>
      </c>
      <c r="BM24" s="576">
        <f t="shared" si="48"/>
        <v>0</v>
      </c>
      <c r="BN24" s="577">
        <f t="shared" si="49"/>
        <v>1</v>
      </c>
      <c r="BO24" s="563"/>
      <c r="BP24" s="578" t="s">
        <v>19</v>
      </c>
      <c r="BQ24" s="575">
        <v>1</v>
      </c>
      <c r="BR24" s="575">
        <v>435</v>
      </c>
      <c r="BS24" s="576">
        <f t="shared" si="42"/>
        <v>0.0022988505747126436</v>
      </c>
      <c r="BT24" s="577">
        <f t="shared" si="17"/>
        <v>20</v>
      </c>
      <c r="BU24" s="563"/>
      <c r="BV24" s="579" t="s">
        <v>19</v>
      </c>
      <c r="BW24" s="575">
        <v>24</v>
      </c>
      <c r="BX24" s="575">
        <v>289</v>
      </c>
      <c r="BY24" s="576">
        <f t="shared" si="18"/>
        <v>0.08304498269896193</v>
      </c>
      <c r="BZ24" s="577">
        <f t="shared" si="19"/>
        <v>40</v>
      </c>
      <c r="CA24" s="520"/>
      <c r="CB24" s="557" t="s">
        <v>19</v>
      </c>
      <c r="CC24" s="575">
        <v>218</v>
      </c>
      <c r="CD24" s="575">
        <v>298</v>
      </c>
      <c r="CE24" s="572">
        <f t="shared" si="20"/>
        <v>0.7315436241610739</v>
      </c>
      <c r="CF24" s="577">
        <f t="shared" si="21"/>
        <v>48</v>
      </c>
      <c r="CG24" s="519"/>
      <c r="CH24" s="557" t="s">
        <v>19</v>
      </c>
      <c r="CI24" s="575">
        <v>31</v>
      </c>
      <c r="CJ24" s="575">
        <v>444</v>
      </c>
      <c r="CK24" s="572">
        <f t="shared" si="22"/>
        <v>0.06981981981981981</v>
      </c>
      <c r="CL24" s="577">
        <f t="shared" si="23"/>
        <v>27</v>
      </c>
      <c r="CM24" s="563"/>
      <c r="CN24" s="557" t="s">
        <v>19</v>
      </c>
      <c r="CO24" s="577">
        <v>614</v>
      </c>
      <c r="CP24" s="577">
        <v>56503</v>
      </c>
      <c r="CQ24" s="580">
        <f t="shared" si="24"/>
        <v>1.0866679645328567</v>
      </c>
      <c r="CR24" s="575">
        <f t="shared" si="25"/>
        <v>11</v>
      </c>
      <c r="CS24" s="563"/>
      <c r="CT24" s="581" t="s">
        <v>19</v>
      </c>
      <c r="CU24" s="582">
        <v>5127</v>
      </c>
      <c r="CV24" s="582">
        <v>1368</v>
      </c>
      <c r="CW24" s="583">
        <f t="shared" si="26"/>
        <v>0.2668227033352838</v>
      </c>
      <c r="CX24" s="584">
        <f t="shared" si="27"/>
        <v>31</v>
      </c>
      <c r="CY24" s="585"/>
      <c r="CZ24" s="581" t="s">
        <v>19</v>
      </c>
      <c r="DA24" s="685">
        <f t="shared" si="43"/>
        <v>2.1897037560541524</v>
      </c>
      <c r="DB24" s="584">
        <f t="shared" si="28"/>
        <v>43</v>
      </c>
      <c r="DC24" s="586">
        <f t="shared" si="50"/>
        <v>0.8225421194039997</v>
      </c>
      <c r="DD24" s="587">
        <f t="shared" si="30"/>
        <v>24</v>
      </c>
      <c r="DE24" s="685">
        <f t="shared" si="44"/>
        <v>1.3196918054586007</v>
      </c>
      <c r="DF24" s="690">
        <f t="shared" si="31"/>
        <v>41</v>
      </c>
      <c r="DG24" s="585"/>
      <c r="DH24" s="703">
        <v>2.0544032876024074</v>
      </c>
      <c r="DI24" s="581">
        <v>43</v>
      </c>
      <c r="DJ24" s="707">
        <f t="shared" si="45"/>
        <v>0</v>
      </c>
      <c r="DK24" s="703">
        <v>0.8290327048691483</v>
      </c>
      <c r="DL24" s="581">
        <v>25</v>
      </c>
      <c r="DM24" s="707">
        <f t="shared" si="46"/>
        <v>1</v>
      </c>
      <c r="DN24" s="703">
        <v>1.3396037810080064</v>
      </c>
      <c r="DO24" s="581">
        <v>37</v>
      </c>
      <c r="DP24" s="707">
        <f t="shared" si="47"/>
        <v>-4</v>
      </c>
    </row>
    <row r="25" spans="1:120" s="581" customFormat="1" ht="10.5" customHeight="1">
      <c r="A25" s="557" t="s">
        <v>18</v>
      </c>
      <c r="B25" s="558" t="s">
        <v>73</v>
      </c>
      <c r="C25" s="559">
        <v>8676</v>
      </c>
      <c r="D25" s="560">
        <v>8519</v>
      </c>
      <c r="E25" s="561">
        <v>18111</v>
      </c>
      <c r="F25" s="562">
        <f t="shared" si="0"/>
        <v>2.1259537504401926</v>
      </c>
      <c r="G25" s="563"/>
      <c r="H25" s="564">
        <v>553325</v>
      </c>
      <c r="I25" s="565">
        <f t="shared" si="1"/>
        <v>63776.50991240203</v>
      </c>
      <c r="J25" s="566">
        <f t="shared" si="2"/>
        <v>13</v>
      </c>
      <c r="K25" s="567"/>
      <c r="L25" s="567"/>
      <c r="M25" s="567"/>
      <c r="N25" s="568"/>
      <c r="O25" s="569"/>
      <c r="P25" s="557" t="s">
        <v>18</v>
      </c>
      <c r="Q25" s="564">
        <v>327081</v>
      </c>
      <c r="R25" s="636">
        <f t="shared" si="3"/>
        <v>37699.51590594744</v>
      </c>
      <c r="S25" s="564">
        <f t="shared" si="4"/>
        <v>10</v>
      </c>
      <c r="T25" s="637">
        <f t="shared" si="5"/>
        <v>0.5429631474103586</v>
      </c>
      <c r="U25" s="573">
        <v>277672</v>
      </c>
      <c r="V25" s="570">
        <v>32004.61041954818</v>
      </c>
      <c r="W25" s="571">
        <v>9</v>
      </c>
      <c r="X25" s="574">
        <f t="shared" si="32"/>
        <v>0.49809049048115334</v>
      </c>
      <c r="Y25" s="645">
        <f t="shared" si="33"/>
        <v>-15.106044068594624</v>
      </c>
      <c r="Z25" s="563"/>
      <c r="AA25" s="557" t="s">
        <v>18</v>
      </c>
      <c r="AB25" s="564">
        <v>163414</v>
      </c>
      <c r="AC25" s="564">
        <f t="shared" si="6"/>
        <v>18835.177501152604</v>
      </c>
      <c r="AD25" s="564">
        <f t="shared" si="7"/>
        <v>26</v>
      </c>
      <c r="AE25" s="637">
        <f t="shared" si="8"/>
        <v>0.27127158034528553</v>
      </c>
      <c r="AF25" s="564">
        <f t="shared" si="9"/>
        <v>4</v>
      </c>
      <c r="AG25" s="573">
        <v>163393</v>
      </c>
      <c r="AH25" s="573">
        <v>18832.75703088981</v>
      </c>
      <c r="AI25" s="573">
        <v>25</v>
      </c>
      <c r="AJ25" s="574">
        <f t="shared" si="34"/>
        <v>0.2930958091243881</v>
      </c>
      <c r="AK25" s="573">
        <f t="shared" si="35"/>
        <v>8</v>
      </c>
      <c r="AL25" s="645">
        <f t="shared" si="36"/>
        <v>-0.01285079613741814</v>
      </c>
      <c r="AM25" s="569"/>
      <c r="AN25" s="557" t="s">
        <v>18</v>
      </c>
      <c r="AO25" s="564">
        <v>29835</v>
      </c>
      <c r="AP25" s="564">
        <f t="shared" si="10"/>
        <v>3438.7966804979255</v>
      </c>
      <c r="AQ25" s="564">
        <f t="shared" si="11"/>
        <v>10</v>
      </c>
      <c r="AR25" s="637">
        <f t="shared" si="12"/>
        <v>0.049526892430278885</v>
      </c>
      <c r="AS25" s="564">
        <f t="shared" si="13"/>
        <v>13</v>
      </c>
      <c r="AT25" s="573">
        <v>34141</v>
      </c>
      <c r="AU25" s="573">
        <v>3935.108344859382</v>
      </c>
      <c r="AV25" s="573">
        <v>10</v>
      </c>
      <c r="AW25" s="574">
        <f t="shared" si="37"/>
        <v>0.061242427884399785</v>
      </c>
      <c r="AX25" s="573">
        <f t="shared" si="38"/>
        <v>20</v>
      </c>
      <c r="AY25" s="645">
        <f t="shared" si="39"/>
        <v>14.43271325624266</v>
      </c>
      <c r="AZ25" s="569"/>
      <c r="BA25" s="557" t="s">
        <v>18</v>
      </c>
      <c r="BB25" s="564">
        <v>602400</v>
      </c>
      <c r="BC25" s="564">
        <f t="shared" si="14"/>
        <v>69432.918395574</v>
      </c>
      <c r="BD25" s="564">
        <f t="shared" si="15"/>
        <v>14</v>
      </c>
      <c r="BE25" s="573">
        <v>557473</v>
      </c>
      <c r="BF25" s="573">
        <v>64254.61041954818</v>
      </c>
      <c r="BG25" s="573">
        <v>11</v>
      </c>
      <c r="BH25" s="644">
        <f t="shared" si="40"/>
        <v>-7.458001328021249</v>
      </c>
      <c r="BI25" s="569"/>
      <c r="BJ25" s="557" t="s">
        <v>18</v>
      </c>
      <c r="BK25" s="575">
        <v>0</v>
      </c>
      <c r="BL25" s="575">
        <v>299</v>
      </c>
      <c r="BM25" s="576">
        <f t="shared" si="48"/>
        <v>0</v>
      </c>
      <c r="BN25" s="577">
        <f t="shared" si="49"/>
        <v>1</v>
      </c>
      <c r="BO25" s="563"/>
      <c r="BP25" s="578" t="s">
        <v>18</v>
      </c>
      <c r="BQ25" s="575">
        <v>17</v>
      </c>
      <c r="BR25" s="575">
        <v>787</v>
      </c>
      <c r="BS25" s="576">
        <f t="shared" si="42"/>
        <v>0.021601016518424398</v>
      </c>
      <c r="BT25" s="577">
        <f t="shared" si="17"/>
        <v>45</v>
      </c>
      <c r="BU25" s="563"/>
      <c r="BV25" s="579" t="s">
        <v>18</v>
      </c>
      <c r="BW25" s="575">
        <v>1</v>
      </c>
      <c r="BX25" s="575">
        <v>67</v>
      </c>
      <c r="BY25" s="576">
        <f t="shared" si="18"/>
        <v>0.014925373134328358</v>
      </c>
      <c r="BZ25" s="577">
        <f t="shared" si="19"/>
        <v>15</v>
      </c>
      <c r="CA25" s="520"/>
      <c r="CB25" s="557" t="s">
        <v>18</v>
      </c>
      <c r="CC25" s="575">
        <v>2</v>
      </c>
      <c r="CD25" s="575">
        <v>68</v>
      </c>
      <c r="CE25" s="572">
        <f t="shared" si="20"/>
        <v>0.029411764705882353</v>
      </c>
      <c r="CF25" s="577">
        <f t="shared" si="21"/>
        <v>5</v>
      </c>
      <c r="CG25" s="519"/>
      <c r="CH25" s="557" t="s">
        <v>18</v>
      </c>
      <c r="CI25" s="575">
        <v>203</v>
      </c>
      <c r="CJ25" s="575">
        <v>788</v>
      </c>
      <c r="CK25" s="572">
        <f t="shared" si="22"/>
        <v>0.25761421319796957</v>
      </c>
      <c r="CL25" s="577">
        <f t="shared" si="23"/>
        <v>43</v>
      </c>
      <c r="CM25" s="563"/>
      <c r="CN25" s="557" t="s">
        <v>18</v>
      </c>
      <c r="CO25" s="577">
        <v>183</v>
      </c>
      <c r="CP25" s="577">
        <v>15035</v>
      </c>
      <c r="CQ25" s="580">
        <f t="shared" si="24"/>
        <v>1.217159960093116</v>
      </c>
      <c r="CR25" s="575">
        <f t="shared" si="25"/>
        <v>17</v>
      </c>
      <c r="CS25" s="563"/>
      <c r="CT25" s="581" t="s">
        <v>18</v>
      </c>
      <c r="CU25" s="582">
        <v>2387</v>
      </c>
      <c r="CV25" s="582">
        <v>817</v>
      </c>
      <c r="CW25" s="583">
        <f t="shared" si="26"/>
        <v>0.3422706325932132</v>
      </c>
      <c r="CX25" s="584">
        <f t="shared" si="27"/>
        <v>42</v>
      </c>
      <c r="CY25" s="585"/>
      <c r="CZ25" s="581" t="s">
        <v>18</v>
      </c>
      <c r="DA25" s="685">
        <f t="shared" si="43"/>
        <v>0.578247791342722</v>
      </c>
      <c r="DB25" s="584">
        <f t="shared" si="28"/>
        <v>11</v>
      </c>
      <c r="DC25" s="586">
        <f t="shared" si="50"/>
        <v>1.2053971030500537</v>
      </c>
      <c r="DD25" s="587">
        <f t="shared" si="30"/>
        <v>37</v>
      </c>
      <c r="DE25" s="685">
        <f t="shared" si="44"/>
        <v>0.9773428078837512</v>
      </c>
      <c r="DF25" s="690">
        <f t="shared" si="31"/>
        <v>28</v>
      </c>
      <c r="DG25" s="585"/>
      <c r="DH25" s="703">
        <v>0.6527969017514027</v>
      </c>
      <c r="DI25" s="581">
        <v>14</v>
      </c>
      <c r="DJ25" s="707">
        <f t="shared" si="45"/>
        <v>3</v>
      </c>
      <c r="DK25" s="703">
        <v>1.0348569231473967</v>
      </c>
      <c r="DL25" s="581">
        <v>31</v>
      </c>
      <c r="DM25" s="708">
        <f t="shared" si="46"/>
        <v>-6</v>
      </c>
      <c r="DN25" s="703">
        <v>0.8756652475657326</v>
      </c>
      <c r="DO25" s="581">
        <v>22</v>
      </c>
      <c r="DP25" s="708">
        <f t="shared" si="47"/>
        <v>-6</v>
      </c>
    </row>
    <row r="26" spans="1:120" s="581" customFormat="1" ht="10.5" customHeight="1">
      <c r="A26" s="557" t="s">
        <v>21</v>
      </c>
      <c r="B26" s="558" t="s">
        <v>74</v>
      </c>
      <c r="C26" s="559">
        <v>9711</v>
      </c>
      <c r="D26" s="560">
        <v>9673</v>
      </c>
      <c r="E26" s="561">
        <v>27503</v>
      </c>
      <c r="F26" s="562">
        <f t="shared" si="0"/>
        <v>2.843275095627003</v>
      </c>
      <c r="G26" s="563"/>
      <c r="H26" s="564">
        <v>2187299</v>
      </c>
      <c r="I26" s="565">
        <f t="shared" si="1"/>
        <v>225239.31623931625</v>
      </c>
      <c r="J26" s="566">
        <f t="shared" si="2"/>
        <v>39</v>
      </c>
      <c r="K26" s="567"/>
      <c r="L26" s="567"/>
      <c r="M26" s="567"/>
      <c r="N26" s="568"/>
      <c r="O26" s="569"/>
      <c r="P26" s="557" t="s">
        <v>21</v>
      </c>
      <c r="Q26" s="564">
        <v>1333691</v>
      </c>
      <c r="R26" s="636">
        <f t="shared" si="3"/>
        <v>137338.17320564308</v>
      </c>
      <c r="S26" s="564">
        <f t="shared" si="4"/>
        <v>41</v>
      </c>
      <c r="T26" s="637">
        <f t="shared" si="5"/>
        <v>0.6156061386551751</v>
      </c>
      <c r="U26" s="573">
        <v>1374124</v>
      </c>
      <c r="V26" s="570">
        <v>141501.80208011533</v>
      </c>
      <c r="W26" s="571">
        <v>41</v>
      </c>
      <c r="X26" s="574">
        <f t="shared" si="32"/>
        <v>0.64507866761495</v>
      </c>
      <c r="Y26" s="645">
        <f t="shared" si="33"/>
        <v>3.0316617567337616</v>
      </c>
      <c r="Z26" s="563"/>
      <c r="AA26" s="557" t="s">
        <v>21</v>
      </c>
      <c r="AB26" s="564">
        <v>271790</v>
      </c>
      <c r="AC26" s="564">
        <f t="shared" si="6"/>
        <v>27987.848831222323</v>
      </c>
      <c r="AD26" s="564">
        <f t="shared" si="7"/>
        <v>34</v>
      </c>
      <c r="AE26" s="637">
        <f t="shared" si="8"/>
        <v>0.12545304154042433</v>
      </c>
      <c r="AF26" s="564">
        <f t="shared" si="9"/>
        <v>36</v>
      </c>
      <c r="AG26" s="573">
        <v>284390</v>
      </c>
      <c r="AH26" s="573">
        <v>29285.346514262175</v>
      </c>
      <c r="AI26" s="573">
        <v>34</v>
      </c>
      <c r="AJ26" s="574">
        <f t="shared" si="34"/>
        <v>0.13350608990383375</v>
      </c>
      <c r="AK26" s="573">
        <f t="shared" si="35"/>
        <v>33</v>
      </c>
      <c r="AL26" s="645">
        <f t="shared" si="36"/>
        <v>4.635932153500866</v>
      </c>
      <c r="AM26" s="569"/>
      <c r="AN26" s="557" t="s">
        <v>21</v>
      </c>
      <c r="AO26" s="564">
        <v>114243</v>
      </c>
      <c r="AP26" s="564">
        <f t="shared" si="10"/>
        <v>11764.287920914427</v>
      </c>
      <c r="AQ26" s="564">
        <f t="shared" si="11"/>
        <v>32</v>
      </c>
      <c r="AR26" s="637">
        <f t="shared" si="12"/>
        <v>0.05273237361456527</v>
      </c>
      <c r="AS26" s="564">
        <f t="shared" si="13"/>
        <v>17</v>
      </c>
      <c r="AT26" s="573">
        <v>113330</v>
      </c>
      <c r="AU26" s="573">
        <v>11670.270826897333</v>
      </c>
      <c r="AV26" s="573">
        <v>28</v>
      </c>
      <c r="AW26" s="574">
        <f t="shared" si="37"/>
        <v>0.05320245145329118</v>
      </c>
      <c r="AX26" s="573">
        <f t="shared" si="38"/>
        <v>15</v>
      </c>
      <c r="AY26" s="645">
        <f t="shared" si="39"/>
        <v>-0.7991736911670716</v>
      </c>
      <c r="AZ26" s="569"/>
      <c r="BA26" s="557" t="s">
        <v>21</v>
      </c>
      <c r="BB26" s="564">
        <v>2166468</v>
      </c>
      <c r="BC26" s="564">
        <f t="shared" si="14"/>
        <v>223094.22304603027</v>
      </c>
      <c r="BD26" s="564">
        <f t="shared" si="15"/>
        <v>39</v>
      </c>
      <c r="BE26" s="573">
        <v>2130165</v>
      </c>
      <c r="BF26" s="573">
        <v>219355.88507877666</v>
      </c>
      <c r="BG26" s="573">
        <v>39</v>
      </c>
      <c r="BH26" s="644">
        <f t="shared" si="40"/>
        <v>-1.6756767235888004</v>
      </c>
      <c r="BI26" s="569"/>
      <c r="BJ26" s="557" t="s">
        <v>21</v>
      </c>
      <c r="BK26" s="575">
        <v>14</v>
      </c>
      <c r="BL26" s="575">
        <v>608</v>
      </c>
      <c r="BM26" s="576">
        <f t="shared" si="48"/>
        <v>0.023026315789473683</v>
      </c>
      <c r="BN26" s="577">
        <f t="shared" si="49"/>
        <v>37</v>
      </c>
      <c r="BO26" s="563"/>
      <c r="BP26" s="578" t="s">
        <v>21</v>
      </c>
      <c r="BQ26" s="575">
        <v>3</v>
      </c>
      <c r="BR26" s="575">
        <v>2585</v>
      </c>
      <c r="BS26" s="576">
        <f t="shared" si="42"/>
        <v>0.0011605415860735009</v>
      </c>
      <c r="BT26" s="577">
        <f t="shared" si="17"/>
        <v>14</v>
      </c>
      <c r="BU26" s="563"/>
      <c r="BV26" s="579" t="s">
        <v>21</v>
      </c>
      <c r="BW26" s="575">
        <v>47</v>
      </c>
      <c r="BX26" s="575">
        <v>634</v>
      </c>
      <c r="BY26" s="576">
        <f t="shared" si="18"/>
        <v>0.07413249211356467</v>
      </c>
      <c r="BZ26" s="577">
        <f t="shared" si="19"/>
        <v>38</v>
      </c>
      <c r="CA26" s="520"/>
      <c r="CB26" s="557" t="s">
        <v>21</v>
      </c>
      <c r="CC26" s="575">
        <v>283</v>
      </c>
      <c r="CD26" s="575">
        <v>634</v>
      </c>
      <c r="CE26" s="572">
        <f t="shared" si="20"/>
        <v>0.44637223974763407</v>
      </c>
      <c r="CF26" s="577">
        <f t="shared" si="21"/>
        <v>29</v>
      </c>
      <c r="CG26" s="519"/>
      <c r="CH26" s="557" t="s">
        <v>21</v>
      </c>
      <c r="CI26" s="575">
        <v>425</v>
      </c>
      <c r="CJ26" s="575">
        <v>2585</v>
      </c>
      <c r="CK26" s="572">
        <f t="shared" si="22"/>
        <v>0.1644100580270793</v>
      </c>
      <c r="CL26" s="577">
        <f t="shared" si="23"/>
        <v>38</v>
      </c>
      <c r="CM26" s="563"/>
      <c r="CN26" s="557" t="s">
        <v>21</v>
      </c>
      <c r="CO26" s="577">
        <v>1088</v>
      </c>
      <c r="CP26" s="577">
        <v>104614</v>
      </c>
      <c r="CQ26" s="580">
        <f t="shared" si="24"/>
        <v>1.0400137648880647</v>
      </c>
      <c r="CR26" s="575">
        <f t="shared" si="25"/>
        <v>10</v>
      </c>
      <c r="CS26" s="563"/>
      <c r="CT26" s="581" t="s">
        <v>21</v>
      </c>
      <c r="CU26" s="582">
        <v>10923</v>
      </c>
      <c r="CV26" s="582">
        <v>2888</v>
      </c>
      <c r="CW26" s="583">
        <f t="shared" si="26"/>
        <v>0.26439622814245173</v>
      </c>
      <c r="CX26" s="584">
        <f t="shared" si="27"/>
        <v>29</v>
      </c>
      <c r="CY26" s="585"/>
      <c r="CZ26" s="581" t="s">
        <v>21</v>
      </c>
      <c r="DA26" s="685">
        <f t="shared" si="43"/>
        <v>1.2275196171408411</v>
      </c>
      <c r="DB26" s="584">
        <f t="shared" si="28"/>
        <v>35</v>
      </c>
      <c r="DC26" s="586">
        <f t="shared" si="50"/>
        <v>0.9906501658368778</v>
      </c>
      <c r="DD26" s="587">
        <f t="shared" si="30"/>
        <v>32</v>
      </c>
      <c r="DE26" s="685">
        <f t="shared" si="44"/>
        <v>1.0767845117655916</v>
      </c>
      <c r="DF26" s="690">
        <f t="shared" si="31"/>
        <v>30</v>
      </c>
      <c r="DG26" s="585"/>
      <c r="DH26" s="703">
        <v>1.388489718749561</v>
      </c>
      <c r="DI26" s="581">
        <v>37</v>
      </c>
      <c r="DJ26" s="707">
        <f t="shared" si="45"/>
        <v>2</v>
      </c>
      <c r="DK26" s="703">
        <v>2.0748548393830366</v>
      </c>
      <c r="DL26" s="581">
        <v>46</v>
      </c>
      <c r="DM26" s="710">
        <f t="shared" si="46"/>
        <v>14</v>
      </c>
      <c r="DN26" s="703">
        <v>1.7888693724524218</v>
      </c>
      <c r="DO26" s="581">
        <v>42</v>
      </c>
      <c r="DP26" s="710">
        <f t="shared" si="47"/>
        <v>12</v>
      </c>
    </row>
    <row r="27" spans="1:120" s="581" customFormat="1" ht="10.5" customHeight="1">
      <c r="A27" s="557" t="s">
        <v>22</v>
      </c>
      <c r="B27" s="558" t="s">
        <v>75</v>
      </c>
      <c r="C27" s="559">
        <v>12905</v>
      </c>
      <c r="D27" s="560">
        <v>11881</v>
      </c>
      <c r="E27" s="561">
        <v>29180</v>
      </c>
      <c r="F27" s="562">
        <f t="shared" si="0"/>
        <v>2.456022220351822</v>
      </c>
      <c r="G27" s="563"/>
      <c r="H27" s="564">
        <v>1540282</v>
      </c>
      <c r="I27" s="565">
        <f t="shared" si="1"/>
        <v>119355.44362650135</v>
      </c>
      <c r="J27" s="566">
        <f t="shared" si="2"/>
        <v>23</v>
      </c>
      <c r="K27" s="567"/>
      <c r="L27" s="567"/>
      <c r="M27" s="567"/>
      <c r="N27" s="568"/>
      <c r="O27" s="569"/>
      <c r="P27" s="557" t="s">
        <v>22</v>
      </c>
      <c r="Q27" s="564">
        <v>866704</v>
      </c>
      <c r="R27" s="636">
        <f t="shared" si="3"/>
        <v>67160.3254552499</v>
      </c>
      <c r="S27" s="564">
        <f t="shared" si="4"/>
        <v>23</v>
      </c>
      <c r="T27" s="637">
        <f t="shared" si="5"/>
        <v>0.5722197096990363</v>
      </c>
      <c r="U27" s="573">
        <v>806633</v>
      </c>
      <c r="V27" s="570">
        <v>62505.46299883766</v>
      </c>
      <c r="W27" s="571">
        <v>24</v>
      </c>
      <c r="X27" s="574">
        <f t="shared" si="32"/>
        <v>0.5349848252516303</v>
      </c>
      <c r="Y27" s="645">
        <f t="shared" si="33"/>
        <v>-6.9309706658789985</v>
      </c>
      <c r="Z27" s="563"/>
      <c r="AA27" s="557" t="s">
        <v>22</v>
      </c>
      <c r="AB27" s="564">
        <v>387218</v>
      </c>
      <c r="AC27" s="564">
        <f t="shared" si="6"/>
        <v>30005.269275474624</v>
      </c>
      <c r="AD27" s="564">
        <f t="shared" si="7"/>
        <v>38</v>
      </c>
      <c r="AE27" s="637">
        <f t="shared" si="8"/>
        <v>0.2556510314366167</v>
      </c>
      <c r="AF27" s="564">
        <f t="shared" si="9"/>
        <v>5</v>
      </c>
      <c r="AG27" s="573">
        <v>377640</v>
      </c>
      <c r="AH27" s="573">
        <v>29263.076327005037</v>
      </c>
      <c r="AI27" s="573">
        <v>33</v>
      </c>
      <c r="AJ27" s="574">
        <f t="shared" si="34"/>
        <v>0.2504629359423996</v>
      </c>
      <c r="AK27" s="573">
        <f t="shared" si="35"/>
        <v>11</v>
      </c>
      <c r="AL27" s="645">
        <f t="shared" si="36"/>
        <v>-2.473542035752474</v>
      </c>
      <c r="AM27" s="569"/>
      <c r="AN27" s="557" t="s">
        <v>22</v>
      </c>
      <c r="AO27" s="564">
        <v>130947</v>
      </c>
      <c r="AP27" s="564">
        <f t="shared" si="10"/>
        <v>10146.997287872917</v>
      </c>
      <c r="AQ27" s="564">
        <f t="shared" si="11"/>
        <v>28</v>
      </c>
      <c r="AR27" s="637">
        <f t="shared" si="12"/>
        <v>0.0864544923364375</v>
      </c>
      <c r="AS27" s="564">
        <f t="shared" si="13"/>
        <v>30</v>
      </c>
      <c r="AT27" s="573">
        <v>142441</v>
      </c>
      <c r="AU27" s="573">
        <v>11037.659821774507</v>
      </c>
      <c r="AV27" s="573">
        <v>26</v>
      </c>
      <c r="AW27" s="574">
        <f t="shared" si="37"/>
        <v>0.09447143061797306</v>
      </c>
      <c r="AX27" s="573">
        <f t="shared" si="38"/>
        <v>33</v>
      </c>
      <c r="AY27" s="645">
        <f t="shared" si="39"/>
        <v>8.777597043078512</v>
      </c>
      <c r="AZ27" s="569"/>
      <c r="BA27" s="557" t="s">
        <v>22</v>
      </c>
      <c r="BB27" s="564">
        <v>1514635</v>
      </c>
      <c r="BC27" s="564">
        <f t="shared" si="14"/>
        <v>117368.07438977141</v>
      </c>
      <c r="BD27" s="564">
        <f t="shared" si="15"/>
        <v>25</v>
      </c>
      <c r="BE27" s="573">
        <v>1507768</v>
      </c>
      <c r="BF27" s="573">
        <v>116835.95505617978</v>
      </c>
      <c r="BG27" s="573">
        <v>23</v>
      </c>
      <c r="BH27" s="644">
        <f t="shared" si="40"/>
        <v>-0.4533765560679645</v>
      </c>
      <c r="BI27" s="569"/>
      <c r="BJ27" s="557" t="s">
        <v>22</v>
      </c>
      <c r="BK27" s="575">
        <v>14</v>
      </c>
      <c r="BL27" s="575">
        <v>661</v>
      </c>
      <c r="BM27" s="576">
        <f t="shared" si="48"/>
        <v>0.02118003025718608</v>
      </c>
      <c r="BN27" s="577">
        <f t="shared" si="49"/>
        <v>36</v>
      </c>
      <c r="BO27" s="563"/>
      <c r="BP27" s="578" t="s">
        <v>22</v>
      </c>
      <c r="BQ27" s="575">
        <v>7</v>
      </c>
      <c r="BR27" s="575">
        <v>3696</v>
      </c>
      <c r="BS27" s="576">
        <f t="shared" si="42"/>
        <v>0.001893939393939394</v>
      </c>
      <c r="BT27" s="577">
        <f t="shared" si="17"/>
        <v>18</v>
      </c>
      <c r="BU27" s="563"/>
      <c r="BV27" s="579" t="s">
        <v>22</v>
      </c>
      <c r="BW27" s="575">
        <v>5</v>
      </c>
      <c r="BX27" s="575">
        <v>253</v>
      </c>
      <c r="BY27" s="576">
        <f t="shared" si="18"/>
        <v>0.019762845849802372</v>
      </c>
      <c r="BZ27" s="577">
        <f t="shared" si="19"/>
        <v>18</v>
      </c>
      <c r="CA27" s="520"/>
      <c r="CB27" s="557" t="s">
        <v>22</v>
      </c>
      <c r="CC27" s="575">
        <v>202</v>
      </c>
      <c r="CD27" s="575">
        <v>251</v>
      </c>
      <c r="CE27" s="572">
        <f t="shared" si="20"/>
        <v>0.8047808764940239</v>
      </c>
      <c r="CF27" s="577">
        <f t="shared" si="21"/>
        <v>49</v>
      </c>
      <c r="CG27" s="519"/>
      <c r="CH27" s="557" t="s">
        <v>22</v>
      </c>
      <c r="CI27" s="575">
        <v>195</v>
      </c>
      <c r="CJ27" s="575">
        <v>3696</v>
      </c>
      <c r="CK27" s="572">
        <f t="shared" si="22"/>
        <v>0.052759740259740256</v>
      </c>
      <c r="CL27" s="577">
        <f t="shared" si="23"/>
        <v>22</v>
      </c>
      <c r="CM27" s="563"/>
      <c r="CN27" s="557" t="s">
        <v>22</v>
      </c>
      <c r="CO27" s="577">
        <v>504</v>
      </c>
      <c r="CP27" s="577">
        <v>57233</v>
      </c>
      <c r="CQ27" s="580">
        <f t="shared" si="24"/>
        <v>0.8806108364055703</v>
      </c>
      <c r="CR27" s="575">
        <f t="shared" si="25"/>
        <v>5</v>
      </c>
      <c r="CS27" s="563"/>
      <c r="CT27" s="581" t="s">
        <v>22</v>
      </c>
      <c r="CU27" s="582">
        <v>13067</v>
      </c>
      <c r="CV27" s="582">
        <v>1579</v>
      </c>
      <c r="CW27" s="583">
        <f t="shared" si="26"/>
        <v>0.12083875411341548</v>
      </c>
      <c r="CX27" s="584">
        <f t="shared" si="27"/>
        <v>3</v>
      </c>
      <c r="CY27" s="585"/>
      <c r="CZ27" s="581" t="s">
        <v>22</v>
      </c>
      <c r="DA27" s="685">
        <f>((V27/V$55+AH27/AH$55+AU27/AU$55+BF27/BF$55)/4)*(F$55/F27)</f>
        <v>0.97141589268864</v>
      </c>
      <c r="DB27" s="584">
        <f t="shared" si="28"/>
        <v>25</v>
      </c>
      <c r="DC27" s="586">
        <f t="shared" si="50"/>
        <v>0.7087559269812743</v>
      </c>
      <c r="DD27" s="587">
        <f t="shared" si="30"/>
        <v>16</v>
      </c>
      <c r="DE27" s="685">
        <f t="shared" si="44"/>
        <v>0.8042686417839527</v>
      </c>
      <c r="DF27" s="690">
        <f t="shared" si="31"/>
        <v>15</v>
      </c>
      <c r="DG27" s="585"/>
      <c r="DH27" s="703">
        <v>1.0381580717178729</v>
      </c>
      <c r="DI27" s="581">
        <v>28</v>
      </c>
      <c r="DJ27" s="707">
        <f t="shared" si="45"/>
        <v>3</v>
      </c>
      <c r="DK27" s="703">
        <v>0.6786933315562308</v>
      </c>
      <c r="DL27" s="581">
        <v>17</v>
      </c>
      <c r="DM27" s="707">
        <f t="shared" si="46"/>
        <v>1</v>
      </c>
      <c r="DN27" s="703">
        <v>0.8284703066235816</v>
      </c>
      <c r="DO27" s="581">
        <v>18</v>
      </c>
      <c r="DP27" s="707">
        <f t="shared" si="47"/>
        <v>3</v>
      </c>
    </row>
    <row r="28" spans="1:120" s="581" customFormat="1" ht="10.5" customHeight="1">
      <c r="A28" s="557" t="s">
        <v>24</v>
      </c>
      <c r="B28" s="558" t="s">
        <v>76</v>
      </c>
      <c r="C28" s="559">
        <v>33685</v>
      </c>
      <c r="D28" s="560">
        <v>33685</v>
      </c>
      <c r="E28" s="561">
        <v>75471</v>
      </c>
      <c r="F28" s="562">
        <f t="shared" si="0"/>
        <v>2.2404928009499776</v>
      </c>
      <c r="G28" s="563"/>
      <c r="H28" s="564">
        <v>2055260</v>
      </c>
      <c r="I28" s="565">
        <f t="shared" si="1"/>
        <v>61014.10123200237</v>
      </c>
      <c r="J28" s="566">
        <f t="shared" si="2"/>
        <v>12</v>
      </c>
      <c r="K28" s="567"/>
      <c r="L28" s="567"/>
      <c r="M28" s="567"/>
      <c r="N28" s="568"/>
      <c r="O28" s="569"/>
      <c r="P28" s="557" t="s">
        <v>24</v>
      </c>
      <c r="Q28" s="564">
        <v>1245672</v>
      </c>
      <c r="R28" s="636">
        <f t="shared" si="3"/>
        <v>36980.02078076295</v>
      </c>
      <c r="S28" s="564">
        <f t="shared" si="4"/>
        <v>9</v>
      </c>
      <c r="T28" s="637">
        <f t="shared" si="5"/>
        <v>0.6029573989913536</v>
      </c>
      <c r="U28" s="573">
        <v>1357132</v>
      </c>
      <c r="V28" s="570">
        <v>40288.9119786255</v>
      </c>
      <c r="W28" s="571">
        <v>13</v>
      </c>
      <c r="X28" s="574">
        <f t="shared" si="32"/>
        <v>0.3810615392434151</v>
      </c>
      <c r="Y28" s="645">
        <f t="shared" si="33"/>
        <v>8.947780796228876</v>
      </c>
      <c r="Z28" s="563"/>
      <c r="AA28" s="557" t="s">
        <v>24</v>
      </c>
      <c r="AB28" s="564">
        <v>463772</v>
      </c>
      <c r="AC28" s="564">
        <f t="shared" si="6"/>
        <v>13767.908564643016</v>
      </c>
      <c r="AD28" s="564">
        <f t="shared" si="7"/>
        <v>14</v>
      </c>
      <c r="AE28" s="637">
        <f t="shared" si="8"/>
        <v>0.2244850641621695</v>
      </c>
      <c r="AF28" s="564">
        <f t="shared" si="9"/>
        <v>14</v>
      </c>
      <c r="AG28" s="573">
        <v>1772522</v>
      </c>
      <c r="AH28" s="573">
        <v>52620.51358171293</v>
      </c>
      <c r="AI28" s="573">
        <v>41</v>
      </c>
      <c r="AJ28" s="574">
        <f t="shared" si="34"/>
        <v>0.4976965849031757</v>
      </c>
      <c r="AK28" s="573">
        <f t="shared" si="35"/>
        <v>1</v>
      </c>
      <c r="AL28" s="645">
        <f t="shared" si="36"/>
        <v>282.1968553513364</v>
      </c>
      <c r="AM28" s="569"/>
      <c r="AN28" s="557" t="s">
        <v>24</v>
      </c>
      <c r="AO28" s="564">
        <v>67041</v>
      </c>
      <c r="AP28" s="564">
        <f t="shared" si="10"/>
        <v>1990.2330414130918</v>
      </c>
      <c r="AQ28" s="564">
        <f t="shared" si="11"/>
        <v>4</v>
      </c>
      <c r="AR28" s="637">
        <f t="shared" si="12"/>
        <v>0.03245065072168222</v>
      </c>
      <c r="AS28" s="564">
        <f t="shared" si="13"/>
        <v>6</v>
      </c>
      <c r="AT28" s="573">
        <v>70036</v>
      </c>
      <c r="AU28" s="573">
        <v>2079.145020038593</v>
      </c>
      <c r="AV28" s="573">
        <v>4</v>
      </c>
      <c r="AW28" s="574">
        <f t="shared" si="37"/>
        <v>0.01966501855563926</v>
      </c>
      <c r="AX28" s="573">
        <f t="shared" si="38"/>
        <v>2</v>
      </c>
      <c r="AY28" s="645">
        <f t="shared" si="39"/>
        <v>4.467415462179873</v>
      </c>
      <c r="AZ28" s="569"/>
      <c r="BA28" s="557" t="s">
        <v>24</v>
      </c>
      <c r="BB28" s="564">
        <v>2065937</v>
      </c>
      <c r="BC28" s="564">
        <f t="shared" si="14"/>
        <v>61331.06724061155</v>
      </c>
      <c r="BD28" s="564">
        <f t="shared" si="15"/>
        <v>11</v>
      </c>
      <c r="BE28" s="573">
        <v>3561451</v>
      </c>
      <c r="BF28" s="573">
        <v>105728.09856018999</v>
      </c>
      <c r="BG28" s="573">
        <v>19</v>
      </c>
      <c r="BH28" s="644">
        <f t="shared" si="40"/>
        <v>72.38913868138282</v>
      </c>
      <c r="BI28" s="569"/>
      <c r="BJ28" s="557" t="s">
        <v>24</v>
      </c>
      <c r="BK28" s="575">
        <v>0</v>
      </c>
      <c r="BL28" s="575">
        <v>721</v>
      </c>
      <c r="BM28" s="576">
        <f t="shared" si="48"/>
        <v>0</v>
      </c>
      <c r="BN28" s="577">
        <f t="shared" si="49"/>
        <v>1</v>
      </c>
      <c r="BO28" s="563"/>
      <c r="BP28" s="578" t="s">
        <v>24</v>
      </c>
      <c r="BQ28" s="575">
        <v>10</v>
      </c>
      <c r="BR28" s="575">
        <v>3120</v>
      </c>
      <c r="BS28" s="576">
        <f t="shared" si="42"/>
        <v>0.003205128205128205</v>
      </c>
      <c r="BT28" s="577">
        <f t="shared" si="17"/>
        <v>22</v>
      </c>
      <c r="BU28" s="563"/>
      <c r="BV28" s="579" t="s">
        <v>24</v>
      </c>
      <c r="BW28" s="575">
        <v>11</v>
      </c>
      <c r="BX28" s="575">
        <v>459</v>
      </c>
      <c r="BY28" s="576">
        <f t="shared" si="18"/>
        <v>0.023965141612200435</v>
      </c>
      <c r="BZ28" s="577">
        <f t="shared" si="19"/>
        <v>20</v>
      </c>
      <c r="CA28" s="520"/>
      <c r="CB28" s="557" t="s">
        <v>24</v>
      </c>
      <c r="CC28" s="575">
        <v>202</v>
      </c>
      <c r="CD28" s="575">
        <v>458</v>
      </c>
      <c r="CE28" s="572">
        <f t="shared" si="20"/>
        <v>0.4410480349344978</v>
      </c>
      <c r="CF28" s="577">
        <f t="shared" si="21"/>
        <v>27</v>
      </c>
      <c r="CG28" s="519"/>
      <c r="CH28" s="557" t="s">
        <v>24</v>
      </c>
      <c r="CI28" s="575">
        <v>644</v>
      </c>
      <c r="CJ28" s="575">
        <v>3121</v>
      </c>
      <c r="CK28" s="572">
        <f t="shared" si="22"/>
        <v>0.20634412047420697</v>
      </c>
      <c r="CL28" s="577">
        <f t="shared" si="23"/>
        <v>40</v>
      </c>
      <c r="CM28" s="563"/>
      <c r="CN28" s="557" t="s">
        <v>24</v>
      </c>
      <c r="CO28" s="577">
        <v>992</v>
      </c>
      <c r="CP28" s="577">
        <v>69151</v>
      </c>
      <c r="CQ28" s="580">
        <f t="shared" si="24"/>
        <v>1.434541799829359</v>
      </c>
      <c r="CR28" s="575">
        <f t="shared" si="25"/>
        <v>30</v>
      </c>
      <c r="CS28" s="563"/>
      <c r="CT28" s="581" t="s">
        <v>24</v>
      </c>
      <c r="CU28" s="582">
        <v>24071</v>
      </c>
      <c r="CV28" s="582">
        <v>7541</v>
      </c>
      <c r="CW28" s="583">
        <f t="shared" si="26"/>
        <v>0.3132815421046072</v>
      </c>
      <c r="CX28" s="584">
        <f t="shared" si="27"/>
        <v>37</v>
      </c>
      <c r="CY28" s="585"/>
      <c r="CZ28" s="581" t="s">
        <v>24</v>
      </c>
      <c r="DA28" s="685">
        <f t="shared" si="43"/>
        <v>0.9738484037568218</v>
      </c>
      <c r="DB28" s="584">
        <f t="shared" si="28"/>
        <v>27</v>
      </c>
      <c r="DC28" s="586">
        <f t="shared" si="50"/>
        <v>0.8695177634952925</v>
      </c>
      <c r="DD28" s="587">
        <f t="shared" si="30"/>
        <v>27</v>
      </c>
      <c r="DE28" s="685">
        <f t="shared" si="44"/>
        <v>0.9074561781358487</v>
      </c>
      <c r="DF28" s="690">
        <f t="shared" si="31"/>
        <v>23</v>
      </c>
      <c r="DG28" s="585"/>
      <c r="DH28" s="703">
        <v>0.5136509154906196</v>
      </c>
      <c r="DI28" s="581">
        <v>8</v>
      </c>
      <c r="DJ28" s="709">
        <f t="shared" si="45"/>
        <v>-19</v>
      </c>
      <c r="DK28" s="703">
        <v>0.9100086592465411</v>
      </c>
      <c r="DL28" s="581">
        <v>28</v>
      </c>
      <c r="DM28" s="707">
        <f t="shared" si="46"/>
        <v>1</v>
      </c>
      <c r="DN28" s="703">
        <v>0.7448595993482404</v>
      </c>
      <c r="DO28" s="581">
        <v>13</v>
      </c>
      <c r="DP28" s="709">
        <f t="shared" si="47"/>
        <v>-10</v>
      </c>
    </row>
    <row r="29" spans="1:120" s="581" customFormat="1" ht="10.5" customHeight="1">
      <c r="A29" s="557" t="s">
        <v>23</v>
      </c>
      <c r="B29" s="558" t="s">
        <v>77</v>
      </c>
      <c r="C29" s="559">
        <v>11046</v>
      </c>
      <c r="D29" s="560">
        <v>10957</v>
      </c>
      <c r="E29" s="561">
        <v>27395</v>
      </c>
      <c r="F29" s="562">
        <f t="shared" si="0"/>
        <v>2.5002281646436066</v>
      </c>
      <c r="G29" s="563"/>
      <c r="H29" s="564">
        <v>1089531</v>
      </c>
      <c r="I29" s="565">
        <f t="shared" si="1"/>
        <v>98635.7957631722</v>
      </c>
      <c r="J29" s="566">
        <f t="shared" si="2"/>
        <v>18</v>
      </c>
      <c r="K29" s="567"/>
      <c r="L29" s="567"/>
      <c r="M29" s="567"/>
      <c r="N29" s="568"/>
      <c r="O29" s="569"/>
      <c r="P29" s="557" t="s">
        <v>23</v>
      </c>
      <c r="Q29" s="564">
        <v>783161</v>
      </c>
      <c r="R29" s="636">
        <f t="shared" si="3"/>
        <v>70899.96378779649</v>
      </c>
      <c r="S29" s="564">
        <f t="shared" si="4"/>
        <v>26</v>
      </c>
      <c r="T29" s="637">
        <f t="shared" si="5"/>
        <v>0.7665596183454917</v>
      </c>
      <c r="U29" s="573">
        <v>1117763</v>
      </c>
      <c r="V29" s="570">
        <v>101191.65308709035</v>
      </c>
      <c r="W29" s="571">
        <v>33</v>
      </c>
      <c r="X29" s="574">
        <f t="shared" si="32"/>
        <v>0.7765338405725616</v>
      </c>
      <c r="Y29" s="645">
        <f t="shared" si="33"/>
        <v>42.72454833680432</v>
      </c>
      <c r="Z29" s="563"/>
      <c r="AA29" s="557" t="s">
        <v>23</v>
      </c>
      <c r="AB29" s="564">
        <v>87166</v>
      </c>
      <c r="AC29" s="564">
        <f t="shared" si="6"/>
        <v>7891.1823284446855</v>
      </c>
      <c r="AD29" s="564">
        <f t="shared" si="7"/>
        <v>4</v>
      </c>
      <c r="AE29" s="637">
        <f t="shared" si="8"/>
        <v>0.08531826239138968</v>
      </c>
      <c r="AF29" s="564">
        <f t="shared" si="9"/>
        <v>47</v>
      </c>
      <c r="AG29" s="573">
        <v>164730</v>
      </c>
      <c r="AH29" s="573">
        <v>14913.0907115698</v>
      </c>
      <c r="AI29" s="573">
        <v>12</v>
      </c>
      <c r="AJ29" s="574">
        <f t="shared" si="34"/>
        <v>0.11444145096726056</v>
      </c>
      <c r="AK29" s="573">
        <f t="shared" si="35"/>
        <v>41</v>
      </c>
      <c r="AL29" s="645">
        <f t="shared" si="36"/>
        <v>88.98423697313173</v>
      </c>
      <c r="AM29" s="569"/>
      <c r="AN29" s="557" t="s">
        <v>23</v>
      </c>
      <c r="AO29" s="564">
        <v>68164</v>
      </c>
      <c r="AP29" s="564">
        <f t="shared" si="10"/>
        <v>6170.921600579395</v>
      </c>
      <c r="AQ29" s="564">
        <f t="shared" si="11"/>
        <v>21</v>
      </c>
      <c r="AR29" s="637">
        <f t="shared" si="12"/>
        <v>0.06671906520485839</v>
      </c>
      <c r="AS29" s="564">
        <f t="shared" si="13"/>
        <v>22</v>
      </c>
      <c r="AT29" s="573">
        <v>76255</v>
      </c>
      <c r="AU29" s="573">
        <v>6903.403947130183</v>
      </c>
      <c r="AV29" s="573">
        <v>18</v>
      </c>
      <c r="AW29" s="574">
        <f t="shared" si="37"/>
        <v>0.052975977924533804</v>
      </c>
      <c r="AX29" s="573">
        <f t="shared" si="38"/>
        <v>14</v>
      </c>
      <c r="AY29" s="645">
        <f t="shared" si="39"/>
        <v>11.869902001056282</v>
      </c>
      <c r="AZ29" s="569"/>
      <c r="BA29" s="557" t="s">
        <v>23</v>
      </c>
      <c r="BB29" s="564">
        <v>1021657</v>
      </c>
      <c r="BC29" s="564">
        <f t="shared" si="14"/>
        <v>92491.12801013942</v>
      </c>
      <c r="BD29" s="564">
        <f t="shared" si="15"/>
        <v>17</v>
      </c>
      <c r="BE29" s="573">
        <v>1439426</v>
      </c>
      <c r="BF29" s="573">
        <v>130311.9681332609</v>
      </c>
      <c r="BG29" s="573">
        <v>26</v>
      </c>
      <c r="BH29" s="644">
        <f t="shared" si="40"/>
        <v>40.89131675307856</v>
      </c>
      <c r="BI29" s="569"/>
      <c r="BJ29" s="557" t="s">
        <v>23</v>
      </c>
      <c r="BK29" s="575">
        <v>5</v>
      </c>
      <c r="BL29" s="575">
        <v>493</v>
      </c>
      <c r="BM29" s="576">
        <f t="shared" si="48"/>
        <v>0.010141987829614604</v>
      </c>
      <c r="BN29" s="577">
        <f t="shared" si="49"/>
        <v>31</v>
      </c>
      <c r="BO29" s="563"/>
      <c r="BP29" s="578" t="s">
        <v>23</v>
      </c>
      <c r="BQ29" s="575">
        <v>9</v>
      </c>
      <c r="BR29" s="575">
        <v>1885</v>
      </c>
      <c r="BS29" s="576">
        <f t="shared" si="42"/>
        <v>0.004774535809018567</v>
      </c>
      <c r="BT29" s="577">
        <f t="shared" si="17"/>
        <v>28</v>
      </c>
      <c r="BU29" s="563"/>
      <c r="BV29" s="579" t="s">
        <v>23</v>
      </c>
      <c r="BW29" s="575">
        <v>18</v>
      </c>
      <c r="BX29" s="575">
        <v>207</v>
      </c>
      <c r="BY29" s="576">
        <f t="shared" si="18"/>
        <v>0.08695652173913043</v>
      </c>
      <c r="BZ29" s="577">
        <f t="shared" si="19"/>
        <v>41</v>
      </c>
      <c r="CA29" s="520"/>
      <c r="CB29" s="557" t="s">
        <v>23</v>
      </c>
      <c r="CC29" s="575">
        <v>73</v>
      </c>
      <c r="CD29" s="575">
        <v>206</v>
      </c>
      <c r="CE29" s="572">
        <f t="shared" si="20"/>
        <v>0.35436893203883496</v>
      </c>
      <c r="CF29" s="577">
        <f t="shared" si="21"/>
        <v>12</v>
      </c>
      <c r="CG29" s="519"/>
      <c r="CH29" s="557" t="s">
        <v>23</v>
      </c>
      <c r="CI29" s="575">
        <v>176</v>
      </c>
      <c r="CJ29" s="575">
        <v>1885</v>
      </c>
      <c r="CK29" s="572">
        <f t="shared" si="22"/>
        <v>0.09336870026525199</v>
      </c>
      <c r="CL29" s="577">
        <f t="shared" si="23"/>
        <v>31</v>
      </c>
      <c r="CM29" s="563"/>
      <c r="CN29" s="557" t="s">
        <v>23</v>
      </c>
      <c r="CO29" s="577">
        <v>884</v>
      </c>
      <c r="CP29" s="577">
        <v>43337</v>
      </c>
      <c r="CQ29" s="580">
        <f t="shared" si="24"/>
        <v>2.039827399220066</v>
      </c>
      <c r="CR29" s="575">
        <f t="shared" si="25"/>
        <v>46</v>
      </c>
      <c r="CS29" s="563"/>
      <c r="CT29" s="581" t="s">
        <v>23</v>
      </c>
      <c r="CU29" s="582">
        <v>17007</v>
      </c>
      <c r="CV29" s="582">
        <v>4317</v>
      </c>
      <c r="CW29" s="583">
        <f t="shared" si="26"/>
        <v>0.2538366554947963</v>
      </c>
      <c r="CX29" s="584">
        <f t="shared" si="27"/>
        <v>26</v>
      </c>
      <c r="CY29" s="585"/>
      <c r="CZ29" s="581" t="s">
        <v>23</v>
      </c>
      <c r="DA29" s="685">
        <f t="shared" si="43"/>
        <v>0.8575646007542848</v>
      </c>
      <c r="DB29" s="584">
        <f t="shared" si="28"/>
        <v>21</v>
      </c>
      <c r="DC29" s="586">
        <f t="shared" si="50"/>
        <v>0.9816011654045128</v>
      </c>
      <c r="DD29" s="587">
        <f t="shared" si="30"/>
        <v>31</v>
      </c>
      <c r="DE29" s="685">
        <f t="shared" si="44"/>
        <v>0.9364969600771572</v>
      </c>
      <c r="DF29" s="690">
        <f t="shared" si="31"/>
        <v>27</v>
      </c>
      <c r="DG29" s="585"/>
      <c r="DH29" s="703">
        <v>0.7001650247101497</v>
      </c>
      <c r="DI29" s="581">
        <v>16</v>
      </c>
      <c r="DJ29" s="708">
        <f t="shared" si="45"/>
        <v>-5</v>
      </c>
      <c r="DK29" s="703">
        <v>1.8140176227344627</v>
      </c>
      <c r="DL29" s="581">
        <v>42</v>
      </c>
      <c r="DM29" s="710">
        <f t="shared" si="46"/>
        <v>11</v>
      </c>
      <c r="DN29" s="703">
        <v>1.3499123735576655</v>
      </c>
      <c r="DO29" s="581">
        <v>38</v>
      </c>
      <c r="DP29" s="710">
        <f t="shared" si="47"/>
        <v>11</v>
      </c>
    </row>
    <row r="30" spans="1:120" s="581" customFormat="1" ht="10.5" customHeight="1">
      <c r="A30" s="557" t="s">
        <v>25</v>
      </c>
      <c r="B30" s="558" t="s">
        <v>78</v>
      </c>
      <c r="C30" s="559">
        <v>11071</v>
      </c>
      <c r="D30" s="560">
        <v>10785</v>
      </c>
      <c r="E30" s="561">
        <v>24469</v>
      </c>
      <c r="F30" s="562">
        <f t="shared" si="0"/>
        <v>2.2687992582290217</v>
      </c>
      <c r="G30" s="563"/>
      <c r="H30" s="564">
        <v>429881</v>
      </c>
      <c r="I30" s="565">
        <f t="shared" si="1"/>
        <v>38829.46436636257</v>
      </c>
      <c r="J30" s="566">
        <f t="shared" si="2"/>
        <v>3</v>
      </c>
      <c r="K30" s="567"/>
      <c r="L30" s="567"/>
      <c r="M30" s="567"/>
      <c r="N30" s="568"/>
      <c r="O30" s="569"/>
      <c r="P30" s="557" t="s">
        <v>25</v>
      </c>
      <c r="Q30" s="564">
        <v>332549</v>
      </c>
      <c r="R30" s="636">
        <f t="shared" si="3"/>
        <v>30037.846626321018</v>
      </c>
      <c r="S30" s="564">
        <f t="shared" si="4"/>
        <v>6</v>
      </c>
      <c r="T30" s="637">
        <f t="shared" si="5"/>
        <v>0.5884479472828328</v>
      </c>
      <c r="U30" s="573">
        <v>315063</v>
      </c>
      <c r="V30" s="570">
        <v>28458.404841477735</v>
      </c>
      <c r="W30" s="571">
        <v>6</v>
      </c>
      <c r="X30" s="574">
        <f t="shared" si="32"/>
        <v>0.5230676514974175</v>
      </c>
      <c r="Y30" s="645">
        <f t="shared" si="33"/>
        <v>-5.258172479845069</v>
      </c>
      <c r="Z30" s="563"/>
      <c r="AA30" s="557" t="s">
        <v>25</v>
      </c>
      <c r="AB30" s="564">
        <v>102454</v>
      </c>
      <c r="AC30" s="564">
        <f t="shared" si="6"/>
        <v>9254.267907144793</v>
      </c>
      <c r="AD30" s="564">
        <f t="shared" si="7"/>
        <v>7</v>
      </c>
      <c r="AE30" s="637">
        <f t="shared" si="8"/>
        <v>0.18129312068571954</v>
      </c>
      <c r="AF30" s="564">
        <f t="shared" si="9"/>
        <v>24</v>
      </c>
      <c r="AG30" s="573">
        <v>95541</v>
      </c>
      <c r="AH30" s="573">
        <v>8629.84373588655</v>
      </c>
      <c r="AI30" s="573">
        <v>5</v>
      </c>
      <c r="AJ30" s="574">
        <f t="shared" si="34"/>
        <v>0.15861718606029515</v>
      </c>
      <c r="AK30" s="573">
        <f t="shared" si="35"/>
        <v>30</v>
      </c>
      <c r="AL30" s="645">
        <f t="shared" si="36"/>
        <v>-6.747418353602595</v>
      </c>
      <c r="AM30" s="569"/>
      <c r="AN30" s="557" t="s">
        <v>25</v>
      </c>
      <c r="AO30" s="564">
        <v>77444</v>
      </c>
      <c r="AP30" s="564">
        <f t="shared" si="10"/>
        <v>6995.2127179116615</v>
      </c>
      <c r="AQ30" s="564">
        <f t="shared" si="11"/>
        <v>23</v>
      </c>
      <c r="AR30" s="637">
        <f t="shared" si="12"/>
        <v>0.13703773828630278</v>
      </c>
      <c r="AS30" s="564">
        <f t="shared" si="13"/>
        <v>46</v>
      </c>
      <c r="AT30" s="573">
        <v>141190</v>
      </c>
      <c r="AU30" s="573">
        <v>12753.138831180562</v>
      </c>
      <c r="AV30" s="573">
        <v>31</v>
      </c>
      <c r="AW30" s="574">
        <f t="shared" si="37"/>
        <v>0.2344036643938526</v>
      </c>
      <c r="AX30" s="573">
        <f t="shared" si="38"/>
        <v>50</v>
      </c>
      <c r="AY30" s="645">
        <f t="shared" si="39"/>
        <v>82.31238055885542</v>
      </c>
      <c r="AZ30" s="569"/>
      <c r="BA30" s="557" t="s">
        <v>25</v>
      </c>
      <c r="BB30" s="564">
        <v>565129</v>
      </c>
      <c r="BC30" s="564">
        <f t="shared" si="14"/>
        <v>51045.88564718634</v>
      </c>
      <c r="BD30" s="564">
        <f t="shared" si="15"/>
        <v>7</v>
      </c>
      <c r="BE30" s="573">
        <v>602337</v>
      </c>
      <c r="BF30" s="573">
        <v>54406.73832535453</v>
      </c>
      <c r="BG30" s="573">
        <v>9</v>
      </c>
      <c r="BH30" s="644">
        <f t="shared" si="40"/>
        <v>6.583983479878045</v>
      </c>
      <c r="BI30" s="569"/>
      <c r="BJ30" s="557" t="s">
        <v>25</v>
      </c>
      <c r="BK30" s="575">
        <v>4</v>
      </c>
      <c r="BL30" s="575">
        <v>1130</v>
      </c>
      <c r="BM30" s="576">
        <f t="shared" si="48"/>
        <v>0.0035398230088495575</v>
      </c>
      <c r="BN30" s="577">
        <f t="shared" si="49"/>
        <v>24</v>
      </c>
      <c r="BO30" s="563"/>
      <c r="BP30" s="578" t="s">
        <v>25</v>
      </c>
      <c r="BQ30" s="575">
        <v>1</v>
      </c>
      <c r="BR30" s="575">
        <v>2622</v>
      </c>
      <c r="BS30" s="576">
        <f t="shared" si="42"/>
        <v>0.00038138825324180017</v>
      </c>
      <c r="BT30" s="577">
        <f t="shared" si="17"/>
        <v>5</v>
      </c>
      <c r="BU30" s="563"/>
      <c r="BV30" s="579" t="s">
        <v>25</v>
      </c>
      <c r="BW30" s="575">
        <v>2</v>
      </c>
      <c r="BX30" s="575">
        <v>61</v>
      </c>
      <c r="BY30" s="576">
        <f t="shared" si="18"/>
        <v>0.03278688524590164</v>
      </c>
      <c r="BZ30" s="577">
        <f t="shared" si="19"/>
        <v>24</v>
      </c>
      <c r="CA30" s="520"/>
      <c r="CB30" s="557" t="s">
        <v>25</v>
      </c>
      <c r="CC30" s="575">
        <v>0</v>
      </c>
      <c r="CD30" s="575">
        <v>61</v>
      </c>
      <c r="CE30" s="572">
        <f t="shared" si="20"/>
        <v>0</v>
      </c>
      <c r="CF30" s="577">
        <f t="shared" si="21"/>
        <v>1</v>
      </c>
      <c r="CG30" s="519"/>
      <c r="CH30" s="557" t="s">
        <v>25</v>
      </c>
      <c r="CI30" s="575">
        <v>27</v>
      </c>
      <c r="CJ30" s="575">
        <v>2622</v>
      </c>
      <c r="CK30" s="572">
        <f t="shared" si="22"/>
        <v>0.010297482837528604</v>
      </c>
      <c r="CL30" s="577">
        <f t="shared" si="23"/>
        <v>10</v>
      </c>
      <c r="CM30" s="563"/>
      <c r="CN30" s="557" t="s">
        <v>25</v>
      </c>
      <c r="CO30" s="577">
        <v>277</v>
      </c>
      <c r="CP30" s="577">
        <v>11307</v>
      </c>
      <c r="CQ30" s="580">
        <f t="shared" si="24"/>
        <v>2.4498098523038827</v>
      </c>
      <c r="CR30" s="575">
        <f t="shared" si="25"/>
        <v>50</v>
      </c>
      <c r="CS30" s="563"/>
      <c r="CT30" s="581" t="s">
        <v>25</v>
      </c>
      <c r="CU30" s="582">
        <v>4980</v>
      </c>
      <c r="CV30" s="582">
        <v>1014</v>
      </c>
      <c r="CW30" s="583">
        <f t="shared" si="26"/>
        <v>0.2036144578313253</v>
      </c>
      <c r="CX30" s="584">
        <f t="shared" si="27"/>
        <v>14</v>
      </c>
      <c r="CY30" s="585"/>
      <c r="CZ30" s="581" t="s">
        <v>25</v>
      </c>
      <c r="DA30" s="685">
        <f t="shared" si="43"/>
        <v>0.6396430483435661</v>
      </c>
      <c r="DB30" s="584">
        <f t="shared" si="28"/>
        <v>14</v>
      </c>
      <c r="DC30" s="586">
        <f t="shared" si="50"/>
        <v>0.5021485609662283</v>
      </c>
      <c r="DD30" s="587">
        <f t="shared" si="30"/>
        <v>8</v>
      </c>
      <c r="DE30" s="685">
        <f t="shared" si="44"/>
        <v>0.5521465563761694</v>
      </c>
      <c r="DF30" s="690">
        <f t="shared" si="31"/>
        <v>5</v>
      </c>
      <c r="DG30" s="585"/>
      <c r="DH30" s="703">
        <v>0.5065535853388143</v>
      </c>
      <c r="DI30" s="581">
        <v>7</v>
      </c>
      <c r="DJ30" s="708">
        <f t="shared" si="45"/>
        <v>-7</v>
      </c>
      <c r="DK30" s="703">
        <v>0.5446673684285585</v>
      </c>
      <c r="DL30" s="581">
        <v>10</v>
      </c>
      <c r="DM30" s="707">
        <f t="shared" si="46"/>
        <v>2</v>
      </c>
      <c r="DN30" s="703">
        <v>0.5287866254744984</v>
      </c>
      <c r="DO30" s="581">
        <v>2</v>
      </c>
      <c r="DP30" s="707">
        <f t="shared" si="47"/>
        <v>-3</v>
      </c>
    </row>
    <row r="31" spans="1:120" s="581" customFormat="1" ht="10.5" customHeight="1">
      <c r="A31" s="557" t="s">
        <v>32</v>
      </c>
      <c r="B31" s="558" t="s">
        <v>79</v>
      </c>
      <c r="C31" s="559">
        <v>80036</v>
      </c>
      <c r="D31" s="560">
        <v>79288</v>
      </c>
      <c r="E31" s="561">
        <v>169612</v>
      </c>
      <c r="F31" s="562">
        <f t="shared" si="0"/>
        <v>2.139188780143275</v>
      </c>
      <c r="G31" s="563"/>
      <c r="H31" s="564">
        <v>3251332</v>
      </c>
      <c r="I31" s="565">
        <f t="shared" si="1"/>
        <v>40623.36948373232</v>
      </c>
      <c r="J31" s="566">
        <f t="shared" si="2"/>
        <v>4</v>
      </c>
      <c r="K31" s="567"/>
      <c r="L31" s="567"/>
      <c r="M31" s="567"/>
      <c r="N31" s="568"/>
      <c r="O31" s="569"/>
      <c r="P31" s="557" t="s">
        <v>32</v>
      </c>
      <c r="Q31" s="564">
        <v>1846783</v>
      </c>
      <c r="R31" s="636">
        <f t="shared" si="3"/>
        <v>23074.404018191814</v>
      </c>
      <c r="S31" s="564">
        <f t="shared" si="4"/>
        <v>4</v>
      </c>
      <c r="T31" s="637">
        <f t="shared" si="5"/>
        <v>0.578293261387328</v>
      </c>
      <c r="U31" s="573">
        <v>1743043</v>
      </c>
      <c r="V31" s="570">
        <v>21778.23729321805</v>
      </c>
      <c r="W31" s="571">
        <v>4</v>
      </c>
      <c r="X31" s="574">
        <f t="shared" si="32"/>
        <v>0.5368440569625847</v>
      </c>
      <c r="Y31" s="645">
        <f t="shared" si="33"/>
        <v>-5.6173356588186065</v>
      </c>
      <c r="Z31" s="563"/>
      <c r="AA31" s="557" t="s">
        <v>32</v>
      </c>
      <c r="AB31" s="564">
        <v>691975</v>
      </c>
      <c r="AC31" s="564">
        <f t="shared" si="6"/>
        <v>8645.79689139887</v>
      </c>
      <c r="AD31" s="564">
        <f t="shared" si="7"/>
        <v>6</v>
      </c>
      <c r="AE31" s="637">
        <f t="shared" si="8"/>
        <v>0.21668191636402123</v>
      </c>
      <c r="AF31" s="564">
        <f t="shared" si="9"/>
        <v>16</v>
      </c>
      <c r="AG31" s="573">
        <v>794374</v>
      </c>
      <c r="AH31" s="573">
        <v>9925.208656104753</v>
      </c>
      <c r="AI31" s="573">
        <v>6</v>
      </c>
      <c r="AJ31" s="574">
        <f t="shared" si="34"/>
        <v>0.24466118214272184</v>
      </c>
      <c r="AK31" s="573">
        <f t="shared" si="35"/>
        <v>12</v>
      </c>
      <c r="AL31" s="645">
        <f t="shared" si="36"/>
        <v>14.798077965244415</v>
      </c>
      <c r="AM31" s="569"/>
      <c r="AN31" s="557" t="s">
        <v>32</v>
      </c>
      <c r="AO31" s="564">
        <v>253472</v>
      </c>
      <c r="AP31" s="564">
        <f t="shared" si="10"/>
        <v>3166.9748613124093</v>
      </c>
      <c r="AQ31" s="564">
        <f t="shared" si="11"/>
        <v>8</v>
      </c>
      <c r="AR31" s="637">
        <f t="shared" si="12"/>
        <v>0.0793710736726344</v>
      </c>
      <c r="AS31" s="564">
        <f t="shared" si="13"/>
        <v>28</v>
      </c>
      <c r="AT31" s="573">
        <v>274850</v>
      </c>
      <c r="AU31" s="573">
        <v>3434.079664151132</v>
      </c>
      <c r="AV31" s="573">
        <v>9</v>
      </c>
      <c r="AW31" s="574">
        <f t="shared" si="37"/>
        <v>0.0846517206151348</v>
      </c>
      <c r="AX31" s="573">
        <f t="shared" si="38"/>
        <v>28</v>
      </c>
      <c r="AY31" s="645">
        <f t="shared" si="39"/>
        <v>8.434067668223713</v>
      </c>
      <c r="AZ31" s="569"/>
      <c r="BA31" s="557" t="s">
        <v>32</v>
      </c>
      <c r="BB31" s="564">
        <v>3193506</v>
      </c>
      <c r="BC31" s="564">
        <f t="shared" si="14"/>
        <v>39900.8696086761</v>
      </c>
      <c r="BD31" s="564">
        <f t="shared" si="15"/>
        <v>3</v>
      </c>
      <c r="BE31" s="573">
        <v>3246833</v>
      </c>
      <c r="BF31" s="573">
        <v>40567.157279224346</v>
      </c>
      <c r="BG31" s="573">
        <v>3</v>
      </c>
      <c r="BH31" s="644">
        <f t="shared" si="40"/>
        <v>1.6698575170987504</v>
      </c>
      <c r="BI31" s="569"/>
      <c r="BJ31" s="557" t="s">
        <v>32</v>
      </c>
      <c r="BK31" s="575">
        <v>17</v>
      </c>
      <c r="BL31" s="575">
        <v>541</v>
      </c>
      <c r="BM31" s="576">
        <f t="shared" si="48"/>
        <v>0.031423290203327174</v>
      </c>
      <c r="BN31" s="577">
        <f t="shared" si="49"/>
        <v>43</v>
      </c>
      <c r="BO31" s="563"/>
      <c r="BP31" s="578" t="s">
        <v>32</v>
      </c>
      <c r="BQ31" s="575">
        <v>10</v>
      </c>
      <c r="BR31" s="575">
        <v>1963</v>
      </c>
      <c r="BS31" s="576">
        <f t="shared" si="42"/>
        <v>0.005094243504839531</v>
      </c>
      <c r="BT31" s="577">
        <f t="shared" si="17"/>
        <v>29</v>
      </c>
      <c r="BU31" s="563"/>
      <c r="BV31" s="579" t="s">
        <v>32</v>
      </c>
      <c r="BW31" s="575">
        <v>16</v>
      </c>
      <c r="BX31" s="575">
        <v>567</v>
      </c>
      <c r="BY31" s="576">
        <f t="shared" si="18"/>
        <v>0.02821869488536155</v>
      </c>
      <c r="BZ31" s="577">
        <f t="shared" si="19"/>
        <v>22</v>
      </c>
      <c r="CA31" s="520"/>
      <c r="CB31" s="557" t="s">
        <v>32</v>
      </c>
      <c r="CC31" s="575">
        <v>393</v>
      </c>
      <c r="CD31" s="575">
        <v>566</v>
      </c>
      <c r="CE31" s="572">
        <f t="shared" si="20"/>
        <v>0.6943462897526502</v>
      </c>
      <c r="CF31" s="577">
        <f t="shared" si="21"/>
        <v>46</v>
      </c>
      <c r="CG31" s="519"/>
      <c r="CH31" s="557" t="s">
        <v>32</v>
      </c>
      <c r="CI31" s="575">
        <v>242</v>
      </c>
      <c r="CJ31" s="575">
        <v>1962</v>
      </c>
      <c r="CK31" s="572">
        <f t="shared" si="22"/>
        <v>0.12334352701325178</v>
      </c>
      <c r="CL31" s="577">
        <f t="shared" si="23"/>
        <v>34</v>
      </c>
      <c r="CM31" s="563"/>
      <c r="CN31" s="557" t="s">
        <v>32</v>
      </c>
      <c r="CO31" s="577">
        <v>1675</v>
      </c>
      <c r="CP31" s="577">
        <v>103598</v>
      </c>
      <c r="CQ31" s="580">
        <f t="shared" si="24"/>
        <v>1.6168265796637</v>
      </c>
      <c r="CR31" s="575">
        <f t="shared" si="25"/>
        <v>37</v>
      </c>
      <c r="CS31" s="563"/>
      <c r="CT31" s="581" t="s">
        <v>32</v>
      </c>
      <c r="CU31" s="582">
        <v>17783</v>
      </c>
      <c r="CV31" s="582">
        <v>5059</v>
      </c>
      <c r="CW31" s="583">
        <f t="shared" si="26"/>
        <v>0.2844851824776472</v>
      </c>
      <c r="CX31" s="584">
        <f t="shared" si="27"/>
        <v>34</v>
      </c>
      <c r="CY31" s="585"/>
      <c r="CZ31" s="581" t="s">
        <v>32</v>
      </c>
      <c r="DA31" s="685">
        <f t="shared" si="43"/>
        <v>0.37344572909530344</v>
      </c>
      <c r="DB31" s="584">
        <f t="shared" si="28"/>
        <v>5</v>
      </c>
      <c r="DC31" s="586">
        <f t="shared" si="50"/>
        <v>1.1134202511563396</v>
      </c>
      <c r="DD31" s="587">
        <f t="shared" si="30"/>
        <v>34</v>
      </c>
      <c r="DE31" s="685">
        <f t="shared" si="44"/>
        <v>0.8443386067705082</v>
      </c>
      <c r="DF31" s="690">
        <f t="shared" si="31"/>
        <v>20</v>
      </c>
      <c r="DG31" s="585"/>
      <c r="DH31" s="703">
        <v>0.3937697117034841</v>
      </c>
      <c r="DI31" s="581">
        <v>3</v>
      </c>
      <c r="DJ31" s="707">
        <f t="shared" si="45"/>
        <v>-2</v>
      </c>
      <c r="DK31" s="703">
        <v>1.3053172930145511</v>
      </c>
      <c r="DL31" s="581">
        <v>34</v>
      </c>
      <c r="DM31" s="707">
        <f t="shared" si="46"/>
        <v>0</v>
      </c>
      <c r="DN31" s="703">
        <v>0.9255058008016065</v>
      </c>
      <c r="DO31" s="581">
        <v>23</v>
      </c>
      <c r="DP31" s="707">
        <f t="shared" si="47"/>
        <v>3</v>
      </c>
    </row>
    <row r="32" spans="1:120" s="581" customFormat="1" ht="10.5" customHeight="1">
      <c r="A32" s="557" t="s">
        <v>33</v>
      </c>
      <c r="B32" s="558" t="s">
        <v>80</v>
      </c>
      <c r="C32" s="559">
        <v>7407</v>
      </c>
      <c r="D32" s="560">
        <v>7384</v>
      </c>
      <c r="E32" s="561">
        <v>16987</v>
      </c>
      <c r="F32" s="562">
        <f t="shared" si="0"/>
        <v>2.3005146262188516</v>
      </c>
      <c r="G32" s="563"/>
      <c r="H32" s="564">
        <v>436066</v>
      </c>
      <c r="I32" s="565">
        <f t="shared" si="1"/>
        <v>58872.14796813825</v>
      </c>
      <c r="J32" s="566">
        <f t="shared" si="2"/>
        <v>10</v>
      </c>
      <c r="K32" s="567"/>
      <c r="L32" s="567"/>
      <c r="M32" s="567"/>
      <c r="N32" s="568"/>
      <c r="O32" s="569"/>
      <c r="P32" s="557" t="s">
        <v>33</v>
      </c>
      <c r="Q32" s="564">
        <v>324210</v>
      </c>
      <c r="R32" s="636">
        <f t="shared" si="3"/>
        <v>43770.75739165654</v>
      </c>
      <c r="S32" s="564">
        <f t="shared" si="4"/>
        <v>14</v>
      </c>
      <c r="T32" s="637">
        <f t="shared" si="5"/>
        <v>0.8131759536087646</v>
      </c>
      <c r="U32" s="573">
        <v>297214</v>
      </c>
      <c r="V32" s="570">
        <v>40126.09693533144</v>
      </c>
      <c r="W32" s="571">
        <v>12</v>
      </c>
      <c r="X32" s="574">
        <f t="shared" si="32"/>
        <v>0.8416894165090225</v>
      </c>
      <c r="Y32" s="645">
        <f t="shared" si="33"/>
        <v>-8.326701829061404</v>
      </c>
      <c r="Z32" s="563"/>
      <c r="AA32" s="557" t="s">
        <v>33</v>
      </c>
      <c r="AB32" s="564">
        <v>34394</v>
      </c>
      <c r="AC32" s="564">
        <f t="shared" si="6"/>
        <v>4643.445389496423</v>
      </c>
      <c r="AD32" s="564">
        <f t="shared" si="7"/>
        <v>1</v>
      </c>
      <c r="AE32" s="637">
        <f t="shared" si="8"/>
        <v>0.08626622790296366</v>
      </c>
      <c r="AF32" s="564">
        <f t="shared" si="9"/>
        <v>46</v>
      </c>
      <c r="AG32" s="573">
        <v>20482</v>
      </c>
      <c r="AH32" s="573">
        <v>2765.222087214797</v>
      </c>
      <c r="AI32" s="573">
        <v>1</v>
      </c>
      <c r="AJ32" s="574">
        <f t="shared" si="34"/>
        <v>0.05800360221570249</v>
      </c>
      <c r="AK32" s="573">
        <f t="shared" si="35"/>
        <v>50</v>
      </c>
      <c r="AL32" s="645">
        <f t="shared" si="36"/>
        <v>-40.44891550851893</v>
      </c>
      <c r="AM32" s="569"/>
      <c r="AN32" s="557" t="s">
        <v>33</v>
      </c>
      <c r="AO32" s="564">
        <v>13048</v>
      </c>
      <c r="AP32" s="564">
        <f t="shared" si="10"/>
        <v>1761.57688672877</v>
      </c>
      <c r="AQ32" s="564">
        <f t="shared" si="11"/>
        <v>2</v>
      </c>
      <c r="AR32" s="637">
        <f t="shared" si="12"/>
        <v>0.03272668900616008</v>
      </c>
      <c r="AS32" s="564">
        <f t="shared" si="13"/>
        <v>7</v>
      </c>
      <c r="AT32" s="573">
        <v>14451</v>
      </c>
      <c r="AU32" s="573">
        <v>1950.9923045767516</v>
      </c>
      <c r="AV32" s="573">
        <v>3</v>
      </c>
      <c r="AW32" s="574">
        <f t="shared" si="37"/>
        <v>0.04092422886530205</v>
      </c>
      <c r="AX32" s="573">
        <f t="shared" si="38"/>
        <v>7</v>
      </c>
      <c r="AY32" s="645">
        <f t="shared" si="39"/>
        <v>10.75260576333538</v>
      </c>
      <c r="AZ32" s="569"/>
      <c r="BA32" s="557" t="s">
        <v>33</v>
      </c>
      <c r="BB32" s="564">
        <v>398696</v>
      </c>
      <c r="BC32" s="564">
        <f t="shared" si="14"/>
        <v>53826.92048062643</v>
      </c>
      <c r="BD32" s="564">
        <f t="shared" si="15"/>
        <v>8</v>
      </c>
      <c r="BE32" s="573">
        <v>353116</v>
      </c>
      <c r="BF32" s="573">
        <v>47673.28203051168</v>
      </c>
      <c r="BG32" s="573">
        <v>5</v>
      </c>
      <c r="BH32" s="644">
        <f t="shared" si="40"/>
        <v>-11.432269197584123</v>
      </c>
      <c r="BI32" s="569"/>
      <c r="BJ32" s="557" t="s">
        <v>33</v>
      </c>
      <c r="BK32" s="575">
        <v>0</v>
      </c>
      <c r="BL32" s="575">
        <v>519</v>
      </c>
      <c r="BM32" s="576">
        <f t="shared" si="48"/>
        <v>0</v>
      </c>
      <c r="BN32" s="577">
        <f t="shared" si="49"/>
        <v>1</v>
      </c>
      <c r="BO32" s="563"/>
      <c r="BP32" s="578" t="s">
        <v>33</v>
      </c>
      <c r="BQ32" s="575">
        <v>24</v>
      </c>
      <c r="BR32" s="575">
        <v>2932</v>
      </c>
      <c r="BS32" s="576">
        <f t="shared" si="42"/>
        <v>0.008185538881309686</v>
      </c>
      <c r="BT32" s="577">
        <f t="shared" si="17"/>
        <v>35</v>
      </c>
      <c r="BU32" s="563"/>
      <c r="BV32" s="579" t="s">
        <v>33</v>
      </c>
      <c r="BW32" s="575">
        <v>0</v>
      </c>
      <c r="BX32" s="575">
        <v>52</v>
      </c>
      <c r="BY32" s="576">
        <f t="shared" si="18"/>
        <v>0</v>
      </c>
      <c r="BZ32" s="577">
        <f t="shared" si="19"/>
        <v>1</v>
      </c>
      <c r="CA32" s="520"/>
      <c r="CB32" s="557" t="s">
        <v>33</v>
      </c>
      <c r="CC32" s="575">
        <v>3</v>
      </c>
      <c r="CD32" s="575">
        <v>52</v>
      </c>
      <c r="CE32" s="572">
        <f t="shared" si="20"/>
        <v>0.057692307692307696</v>
      </c>
      <c r="CF32" s="577">
        <f t="shared" si="21"/>
        <v>7</v>
      </c>
      <c r="CG32" s="519"/>
      <c r="CH32" s="557" t="s">
        <v>33</v>
      </c>
      <c r="CI32" s="575">
        <v>0</v>
      </c>
      <c r="CJ32" s="575">
        <v>2931</v>
      </c>
      <c r="CK32" s="572">
        <f t="shared" si="22"/>
        <v>0</v>
      </c>
      <c r="CL32" s="577">
        <f t="shared" si="23"/>
        <v>1</v>
      </c>
      <c r="CM32" s="563"/>
      <c r="CN32" s="557" t="s">
        <v>33</v>
      </c>
      <c r="CO32" s="577">
        <v>111</v>
      </c>
      <c r="CP32" s="577">
        <v>7844</v>
      </c>
      <c r="CQ32" s="580">
        <f t="shared" si="24"/>
        <v>1.4150943396226414</v>
      </c>
      <c r="CR32" s="575">
        <f t="shared" si="25"/>
        <v>28</v>
      </c>
      <c r="CS32" s="563"/>
      <c r="CT32" s="581" t="s">
        <v>33</v>
      </c>
      <c r="CU32" s="582">
        <v>4458</v>
      </c>
      <c r="CV32" s="582">
        <v>992</v>
      </c>
      <c r="CW32" s="583">
        <f t="shared" si="26"/>
        <v>0.22252131000448633</v>
      </c>
      <c r="CX32" s="584">
        <f t="shared" si="27"/>
        <v>19</v>
      </c>
      <c r="CY32" s="585"/>
      <c r="CZ32" s="581" t="s">
        <v>33</v>
      </c>
      <c r="DA32" s="685">
        <f t="shared" si="43"/>
        <v>0.3077872850824679</v>
      </c>
      <c r="DB32" s="584">
        <f t="shared" si="28"/>
        <v>2</v>
      </c>
      <c r="DC32" s="586">
        <f t="shared" si="50"/>
        <v>0.473274705621364</v>
      </c>
      <c r="DD32" s="587">
        <f t="shared" si="30"/>
        <v>4</v>
      </c>
      <c r="DE32" s="685">
        <f t="shared" si="44"/>
        <v>0.4130974617890381</v>
      </c>
      <c r="DF32" s="690">
        <f t="shared" si="31"/>
        <v>1</v>
      </c>
      <c r="DG32" s="585"/>
      <c r="DH32" s="703">
        <v>0.4117308979044891</v>
      </c>
      <c r="DI32" s="581">
        <v>4</v>
      </c>
      <c r="DJ32" s="707">
        <f t="shared" si="45"/>
        <v>2</v>
      </c>
      <c r="DK32" s="703">
        <v>0.47500720853877937</v>
      </c>
      <c r="DL32" s="581">
        <v>5</v>
      </c>
      <c r="DM32" s="707">
        <f t="shared" si="46"/>
        <v>1</v>
      </c>
      <c r="DN32" s="703">
        <v>0.4486420791078251</v>
      </c>
      <c r="DO32" s="581">
        <v>1</v>
      </c>
      <c r="DP32" s="707">
        <f t="shared" si="47"/>
        <v>0</v>
      </c>
    </row>
    <row r="33" spans="1:120" s="581" customFormat="1" ht="10.5" customHeight="1">
      <c r="A33" s="557" t="s">
        <v>26</v>
      </c>
      <c r="B33" s="558" t="s">
        <v>81</v>
      </c>
      <c r="C33" s="559">
        <v>10218</v>
      </c>
      <c r="D33" s="560">
        <v>9955</v>
      </c>
      <c r="E33" s="561">
        <v>22486</v>
      </c>
      <c r="F33" s="562">
        <f t="shared" si="0"/>
        <v>2.2587644399799096</v>
      </c>
      <c r="G33" s="563"/>
      <c r="H33" s="564">
        <v>613723</v>
      </c>
      <c r="I33" s="565">
        <f t="shared" si="1"/>
        <v>60062.928165981604</v>
      </c>
      <c r="J33" s="566">
        <f t="shared" si="2"/>
        <v>11</v>
      </c>
      <c r="K33" s="567"/>
      <c r="L33" s="567"/>
      <c r="M33" s="567"/>
      <c r="N33" s="568"/>
      <c r="O33" s="569"/>
      <c r="P33" s="557" t="s">
        <v>113</v>
      </c>
      <c r="Q33" s="564">
        <v>400939</v>
      </c>
      <c r="R33" s="636">
        <f t="shared" si="3"/>
        <v>39238.50068506557</v>
      </c>
      <c r="S33" s="564">
        <f t="shared" si="4"/>
        <v>13</v>
      </c>
      <c r="T33" s="637">
        <f t="shared" si="5"/>
        <v>0.6296528373238353</v>
      </c>
      <c r="U33" s="573">
        <v>320013</v>
      </c>
      <c r="V33" s="570">
        <v>31318.555490311217</v>
      </c>
      <c r="W33" s="571">
        <v>7</v>
      </c>
      <c r="X33" s="574">
        <f t="shared" si="32"/>
        <v>0.5765387102992655</v>
      </c>
      <c r="Y33" s="645">
        <f t="shared" si="33"/>
        <v>-20.18411778350322</v>
      </c>
      <c r="Z33" s="563"/>
      <c r="AA33" s="557" t="s">
        <v>113</v>
      </c>
      <c r="AB33" s="564">
        <v>107844</v>
      </c>
      <c r="AC33" s="564">
        <f t="shared" si="6"/>
        <v>10554.315913094539</v>
      </c>
      <c r="AD33" s="564">
        <f t="shared" si="7"/>
        <v>8</v>
      </c>
      <c r="AE33" s="637">
        <f t="shared" si="8"/>
        <v>0.1693631215430569</v>
      </c>
      <c r="AF33" s="564">
        <f t="shared" si="9"/>
        <v>26</v>
      </c>
      <c r="AG33" s="573">
        <v>122356</v>
      </c>
      <c r="AH33" s="573">
        <v>11974.554707379135</v>
      </c>
      <c r="AI33" s="573">
        <v>9</v>
      </c>
      <c r="AJ33" s="574">
        <f t="shared" si="34"/>
        <v>0.22043782733006761</v>
      </c>
      <c r="AK33" s="573">
        <f t="shared" si="35"/>
        <v>17</v>
      </c>
      <c r="AL33" s="645">
        <f t="shared" si="36"/>
        <v>13.45647416638849</v>
      </c>
      <c r="AM33" s="569"/>
      <c r="AN33" s="557" t="s">
        <v>113</v>
      </c>
      <c r="AO33" s="564">
        <v>58128</v>
      </c>
      <c r="AP33" s="564">
        <f t="shared" si="10"/>
        <v>5688.784497944804</v>
      </c>
      <c r="AQ33" s="564">
        <f t="shared" si="11"/>
        <v>17</v>
      </c>
      <c r="AR33" s="637">
        <f t="shared" si="12"/>
        <v>0.09128685442912737</v>
      </c>
      <c r="AS33" s="564">
        <f t="shared" si="13"/>
        <v>35</v>
      </c>
      <c r="AT33" s="573">
        <v>30523</v>
      </c>
      <c r="AU33" s="573">
        <v>2987.1794871794873</v>
      </c>
      <c r="AV33" s="573">
        <v>8</v>
      </c>
      <c r="AW33" s="574">
        <f t="shared" si="37"/>
        <v>0.05499055055408524</v>
      </c>
      <c r="AX33" s="573">
        <f t="shared" si="38"/>
        <v>17</v>
      </c>
      <c r="AY33" s="645">
        <f t="shared" si="39"/>
        <v>-47.49002202036885</v>
      </c>
      <c r="AZ33" s="569"/>
      <c r="BA33" s="557" t="s">
        <v>113</v>
      </c>
      <c r="BB33" s="564">
        <v>636762</v>
      </c>
      <c r="BC33" s="564">
        <f t="shared" si="14"/>
        <v>62317.674691720495</v>
      </c>
      <c r="BD33" s="564">
        <f t="shared" si="15"/>
        <v>12</v>
      </c>
      <c r="BE33" s="573">
        <v>555059</v>
      </c>
      <c r="BF33" s="573">
        <v>54321.687218633786</v>
      </c>
      <c r="BG33" s="573">
        <v>8</v>
      </c>
      <c r="BH33" s="644">
        <f t="shared" si="40"/>
        <v>-12.831010644479411</v>
      </c>
      <c r="BI33" s="569"/>
      <c r="BJ33" s="557" t="s">
        <v>113</v>
      </c>
      <c r="BK33" s="575">
        <v>0</v>
      </c>
      <c r="BL33" s="575">
        <v>420</v>
      </c>
      <c r="BM33" s="576">
        <f t="shared" si="48"/>
        <v>0</v>
      </c>
      <c r="BN33" s="577">
        <f t="shared" si="49"/>
        <v>1</v>
      </c>
      <c r="BO33" s="563"/>
      <c r="BP33" s="578" t="s">
        <v>26</v>
      </c>
      <c r="BQ33" s="575">
        <v>15</v>
      </c>
      <c r="BR33" s="575">
        <v>2693</v>
      </c>
      <c r="BS33" s="576">
        <f t="shared" si="42"/>
        <v>0.005569996286669142</v>
      </c>
      <c r="BT33" s="577">
        <f t="shared" si="17"/>
        <v>30</v>
      </c>
      <c r="BU33" s="563"/>
      <c r="BV33" s="579" t="s">
        <v>119</v>
      </c>
      <c r="BW33" s="575">
        <v>5</v>
      </c>
      <c r="BX33" s="575">
        <v>63</v>
      </c>
      <c r="BY33" s="576">
        <f t="shared" si="18"/>
        <v>0.07936507936507936</v>
      </c>
      <c r="BZ33" s="577">
        <f t="shared" si="19"/>
        <v>39</v>
      </c>
      <c r="CA33" s="520"/>
      <c r="CB33" s="557" t="s">
        <v>119</v>
      </c>
      <c r="CC33" s="575">
        <v>24</v>
      </c>
      <c r="CD33" s="575">
        <v>61</v>
      </c>
      <c r="CE33" s="572">
        <f t="shared" si="20"/>
        <v>0.39344262295081966</v>
      </c>
      <c r="CF33" s="577">
        <f t="shared" si="21"/>
        <v>16</v>
      </c>
      <c r="CG33" s="519"/>
      <c r="CH33" s="557" t="s">
        <v>119</v>
      </c>
      <c r="CI33" s="575">
        <v>29</v>
      </c>
      <c r="CJ33" s="575">
        <v>2695</v>
      </c>
      <c r="CK33" s="572">
        <f t="shared" si="22"/>
        <v>0.010760667903525046</v>
      </c>
      <c r="CL33" s="577">
        <f t="shared" si="23"/>
        <v>11</v>
      </c>
      <c r="CM33" s="563"/>
      <c r="CN33" s="557" t="s">
        <v>26</v>
      </c>
      <c r="CO33" s="577">
        <v>256</v>
      </c>
      <c r="CP33" s="577">
        <v>19439</v>
      </c>
      <c r="CQ33" s="580">
        <f t="shared" si="24"/>
        <v>1.3169401718195382</v>
      </c>
      <c r="CR33" s="575">
        <f t="shared" si="25"/>
        <v>23</v>
      </c>
      <c r="CS33" s="563"/>
      <c r="CT33" s="581" t="s">
        <v>26</v>
      </c>
      <c r="CU33" s="582">
        <v>15475</v>
      </c>
      <c r="CV33" s="582">
        <v>3623</v>
      </c>
      <c r="CW33" s="583">
        <f t="shared" si="26"/>
        <v>0.2341195476575121</v>
      </c>
      <c r="CX33" s="584">
        <f t="shared" si="27"/>
        <v>23</v>
      </c>
      <c r="CY33" s="585"/>
      <c r="CZ33" s="581" t="s">
        <v>26</v>
      </c>
      <c r="DA33" s="685">
        <f t="shared" si="43"/>
        <v>0.4231763082039507</v>
      </c>
      <c r="DB33" s="584">
        <f t="shared" si="28"/>
        <v>7</v>
      </c>
      <c r="DC33" s="586">
        <f t="shared" si="50"/>
        <v>0.7145235323321756</v>
      </c>
      <c r="DD33" s="587">
        <f t="shared" si="30"/>
        <v>17</v>
      </c>
      <c r="DE33" s="685">
        <f t="shared" si="44"/>
        <v>0.6085790871946393</v>
      </c>
      <c r="DF33" s="690">
        <f t="shared" si="31"/>
        <v>7</v>
      </c>
      <c r="DG33" s="585"/>
      <c r="DH33" s="703">
        <v>0.5734520356695726</v>
      </c>
      <c r="DI33" s="581">
        <v>13</v>
      </c>
      <c r="DJ33" s="687">
        <f t="shared" si="45"/>
        <v>6</v>
      </c>
      <c r="DK33" s="703">
        <v>0.7494562801207035</v>
      </c>
      <c r="DL33" s="581">
        <v>21</v>
      </c>
      <c r="DM33" s="707">
        <f t="shared" si="46"/>
        <v>4</v>
      </c>
      <c r="DN33" s="703">
        <v>0.6761211782660657</v>
      </c>
      <c r="DO33" s="581">
        <v>8</v>
      </c>
      <c r="DP33" s="707">
        <f t="shared" si="47"/>
        <v>1</v>
      </c>
    </row>
    <row r="34" spans="1:120" s="581" customFormat="1" ht="10.5" customHeight="1">
      <c r="A34" s="557" t="s">
        <v>28</v>
      </c>
      <c r="B34" s="558" t="s">
        <v>82</v>
      </c>
      <c r="C34" s="559">
        <v>4034</v>
      </c>
      <c r="D34" s="560">
        <v>3990</v>
      </c>
      <c r="E34" s="561">
        <v>8857</v>
      </c>
      <c r="F34" s="562">
        <f t="shared" si="0"/>
        <v>2.219799498746867</v>
      </c>
      <c r="G34" s="563"/>
      <c r="H34" s="564">
        <v>502225</v>
      </c>
      <c r="I34" s="565">
        <f t="shared" si="1"/>
        <v>124498.01685671789</v>
      </c>
      <c r="J34" s="566">
        <f t="shared" si="2"/>
        <v>25</v>
      </c>
      <c r="K34" s="567"/>
      <c r="L34" s="567"/>
      <c r="M34" s="567"/>
      <c r="N34" s="568"/>
      <c r="O34" s="569"/>
      <c r="P34" s="557" t="s">
        <v>28</v>
      </c>
      <c r="Q34" s="564">
        <v>264002</v>
      </c>
      <c r="R34" s="636">
        <f t="shared" si="3"/>
        <v>65444.224095190875</v>
      </c>
      <c r="S34" s="564">
        <f t="shared" si="4"/>
        <v>22</v>
      </c>
      <c r="T34" s="637">
        <f t="shared" si="5"/>
        <v>0.5380954419177251</v>
      </c>
      <c r="U34" s="573">
        <v>247594</v>
      </c>
      <c r="V34" s="570">
        <v>61376.7972235994</v>
      </c>
      <c r="W34" s="571">
        <v>23</v>
      </c>
      <c r="X34" s="574">
        <f t="shared" si="32"/>
        <v>0.37513901388775256</v>
      </c>
      <c r="Y34" s="645">
        <f t="shared" si="33"/>
        <v>-6.215104431027039</v>
      </c>
      <c r="Z34" s="563"/>
      <c r="AA34" s="557" t="s">
        <v>28</v>
      </c>
      <c r="AB34" s="564">
        <v>83039</v>
      </c>
      <c r="AC34" s="564">
        <f t="shared" si="6"/>
        <v>20584.779375309867</v>
      </c>
      <c r="AD34" s="564">
        <f t="shared" si="7"/>
        <v>28</v>
      </c>
      <c r="AE34" s="637">
        <f t="shared" si="8"/>
        <v>0.16925215491324297</v>
      </c>
      <c r="AF34" s="564">
        <f t="shared" si="9"/>
        <v>27</v>
      </c>
      <c r="AG34" s="573">
        <v>219949</v>
      </c>
      <c r="AH34" s="573">
        <v>54523.79771938523</v>
      </c>
      <c r="AI34" s="573">
        <v>42</v>
      </c>
      <c r="AJ34" s="574">
        <f t="shared" si="34"/>
        <v>0.3332530310330512</v>
      </c>
      <c r="AK34" s="573">
        <f t="shared" si="35"/>
        <v>4</v>
      </c>
      <c r="AL34" s="645">
        <f t="shared" si="36"/>
        <v>164.87433615530054</v>
      </c>
      <c r="AM34" s="569"/>
      <c r="AN34" s="557" t="s">
        <v>28</v>
      </c>
      <c r="AO34" s="564">
        <v>52430</v>
      </c>
      <c r="AP34" s="564">
        <f t="shared" si="10"/>
        <v>12997.025285076847</v>
      </c>
      <c r="AQ34" s="564">
        <f t="shared" si="11"/>
        <v>34</v>
      </c>
      <c r="AR34" s="637">
        <f t="shared" si="12"/>
        <v>0.10686412989199447</v>
      </c>
      <c r="AS34" s="564">
        <f t="shared" si="13"/>
        <v>40</v>
      </c>
      <c r="AT34" s="573">
        <v>50248</v>
      </c>
      <c r="AU34" s="573">
        <v>12456.12295488349</v>
      </c>
      <c r="AV34" s="573">
        <v>30</v>
      </c>
      <c r="AW34" s="574">
        <f t="shared" si="37"/>
        <v>0.07613264121841316</v>
      </c>
      <c r="AX34" s="573">
        <f t="shared" si="38"/>
        <v>24</v>
      </c>
      <c r="AY34" s="645">
        <f t="shared" si="39"/>
        <v>-4.161739462139991</v>
      </c>
      <c r="AZ34" s="569"/>
      <c r="BA34" s="557" t="s">
        <v>28</v>
      </c>
      <c r="BB34" s="564">
        <v>490623</v>
      </c>
      <c r="BC34" s="564">
        <f t="shared" si="14"/>
        <v>121621.96331184928</v>
      </c>
      <c r="BD34" s="564">
        <f t="shared" si="15"/>
        <v>27</v>
      </c>
      <c r="BE34" s="573">
        <v>660006</v>
      </c>
      <c r="BF34" s="573">
        <v>163610.80813088745</v>
      </c>
      <c r="BG34" s="573">
        <v>34</v>
      </c>
      <c r="BH34" s="644">
        <f t="shared" si="40"/>
        <v>34.52406430191817</v>
      </c>
      <c r="BI34" s="569"/>
      <c r="BJ34" s="557" t="s">
        <v>28</v>
      </c>
      <c r="BK34" s="575">
        <v>1</v>
      </c>
      <c r="BL34" s="575">
        <v>149</v>
      </c>
      <c r="BM34" s="576">
        <f t="shared" si="48"/>
        <v>0.006711409395973154</v>
      </c>
      <c r="BN34" s="577">
        <f t="shared" si="49"/>
        <v>29</v>
      </c>
      <c r="BO34" s="563"/>
      <c r="BP34" s="578" t="s">
        <v>28</v>
      </c>
      <c r="BQ34" s="575">
        <v>7</v>
      </c>
      <c r="BR34" s="575">
        <v>362</v>
      </c>
      <c r="BS34" s="576">
        <f t="shared" si="42"/>
        <v>0.019337016574585635</v>
      </c>
      <c r="BT34" s="577">
        <f t="shared" si="17"/>
        <v>44</v>
      </c>
      <c r="BU34" s="563"/>
      <c r="BV34" s="579" t="s">
        <v>28</v>
      </c>
      <c r="BW34" s="575">
        <v>7</v>
      </c>
      <c r="BX34" s="575">
        <v>77</v>
      </c>
      <c r="BY34" s="576">
        <f t="shared" si="18"/>
        <v>0.09090909090909091</v>
      </c>
      <c r="BZ34" s="577">
        <f t="shared" si="19"/>
        <v>42</v>
      </c>
      <c r="CA34" s="520"/>
      <c r="CB34" s="557" t="s">
        <v>28</v>
      </c>
      <c r="CC34" s="575">
        <v>33</v>
      </c>
      <c r="CD34" s="575">
        <v>77</v>
      </c>
      <c r="CE34" s="572">
        <f t="shared" si="20"/>
        <v>0.42857142857142855</v>
      </c>
      <c r="CF34" s="577">
        <f t="shared" si="21"/>
        <v>22</v>
      </c>
      <c r="CG34" s="519"/>
      <c r="CH34" s="557" t="s">
        <v>28</v>
      </c>
      <c r="CI34" s="575">
        <v>8</v>
      </c>
      <c r="CJ34" s="575">
        <v>361</v>
      </c>
      <c r="CK34" s="572">
        <f t="shared" si="22"/>
        <v>0.0221606648199446</v>
      </c>
      <c r="CL34" s="577">
        <f t="shared" si="23"/>
        <v>16</v>
      </c>
      <c r="CM34" s="563"/>
      <c r="CN34" s="557" t="s">
        <v>28</v>
      </c>
      <c r="CO34" s="577">
        <v>129</v>
      </c>
      <c r="CP34" s="577">
        <v>13459</v>
      </c>
      <c r="CQ34" s="580">
        <f t="shared" si="24"/>
        <v>0.9584664536741214</v>
      </c>
      <c r="CR34" s="575">
        <f t="shared" si="25"/>
        <v>7</v>
      </c>
      <c r="CS34" s="563"/>
      <c r="CT34" s="581" t="s">
        <v>28</v>
      </c>
      <c r="CU34" s="582">
        <v>2364</v>
      </c>
      <c r="CV34" s="582">
        <v>741</v>
      </c>
      <c r="CW34" s="583">
        <f t="shared" si="26"/>
        <v>0.3134517766497462</v>
      </c>
      <c r="CX34" s="584">
        <f t="shared" si="27"/>
        <v>38</v>
      </c>
      <c r="CY34" s="585"/>
      <c r="CZ34" s="581" t="s">
        <v>28</v>
      </c>
      <c r="DA34" s="685">
        <f t="shared" si="43"/>
        <v>1.4788783318634662</v>
      </c>
      <c r="DB34" s="584">
        <f t="shared" si="28"/>
        <v>37</v>
      </c>
      <c r="DC34" s="586">
        <f t="shared" si="50"/>
        <v>1.1314770556575824</v>
      </c>
      <c r="DD34" s="587">
        <f t="shared" si="30"/>
        <v>35</v>
      </c>
      <c r="DE34" s="685">
        <f t="shared" si="44"/>
        <v>1.257804792459722</v>
      </c>
      <c r="DF34" s="690">
        <f t="shared" si="31"/>
        <v>39</v>
      </c>
      <c r="DG34" s="585"/>
      <c r="DH34" s="703">
        <v>1.1696070532147897</v>
      </c>
      <c r="DI34" s="581">
        <v>34</v>
      </c>
      <c r="DJ34" s="707">
        <f t="shared" si="45"/>
        <v>-3</v>
      </c>
      <c r="DK34" s="703">
        <v>2.938208794879056</v>
      </c>
      <c r="DL34" s="581">
        <v>49</v>
      </c>
      <c r="DM34" s="710">
        <f t="shared" si="46"/>
        <v>14</v>
      </c>
      <c r="DN34" s="703">
        <v>2.201291402518945</v>
      </c>
      <c r="DO34" s="581">
        <v>46</v>
      </c>
      <c r="DP34" s="687">
        <f t="shared" si="47"/>
        <v>7</v>
      </c>
    </row>
    <row r="35" spans="1:120" s="581" customFormat="1" ht="10.5" customHeight="1">
      <c r="A35" s="557" t="s">
        <v>29</v>
      </c>
      <c r="B35" s="558" t="s">
        <v>83</v>
      </c>
      <c r="C35" s="559">
        <v>3333</v>
      </c>
      <c r="D35" s="560">
        <v>2327</v>
      </c>
      <c r="E35" s="561">
        <v>8504</v>
      </c>
      <c r="F35" s="562">
        <f t="shared" si="0"/>
        <v>3.654490760636012</v>
      </c>
      <c r="G35" s="563"/>
      <c r="H35" s="564">
        <v>6431547</v>
      </c>
      <c r="I35" s="565">
        <f t="shared" si="1"/>
        <v>1929657.0657065706</v>
      </c>
      <c r="J35" s="566">
        <f t="shared" si="2"/>
        <v>50</v>
      </c>
      <c r="K35" s="567"/>
      <c r="L35" s="567"/>
      <c r="M35" s="567"/>
      <c r="N35" s="568"/>
      <c r="O35" s="569"/>
      <c r="P35" s="557" t="s">
        <v>29</v>
      </c>
      <c r="Q35" s="564">
        <v>1715631</v>
      </c>
      <c r="R35" s="636">
        <f t="shared" si="3"/>
        <v>514740.7740774077</v>
      </c>
      <c r="S35" s="564">
        <f t="shared" si="4"/>
        <v>50</v>
      </c>
      <c r="T35" s="637">
        <f t="shared" si="5"/>
        <v>0.3204465325681805</v>
      </c>
      <c r="U35" s="573">
        <v>1895597</v>
      </c>
      <c r="V35" s="570">
        <v>568735.9735973597</v>
      </c>
      <c r="W35" s="571">
        <v>50</v>
      </c>
      <c r="X35" s="574">
        <f t="shared" si="32"/>
        <v>0.49234853427640546</v>
      </c>
      <c r="Y35" s="645">
        <f t="shared" si="33"/>
        <v>10.48978480803856</v>
      </c>
      <c r="Z35" s="563"/>
      <c r="AA35" s="557" t="s">
        <v>29</v>
      </c>
      <c r="AB35" s="564">
        <v>422637</v>
      </c>
      <c r="AC35" s="564">
        <f t="shared" si="6"/>
        <v>126803.7803780378</v>
      </c>
      <c r="AD35" s="564">
        <f t="shared" si="7"/>
        <v>50</v>
      </c>
      <c r="AE35" s="637">
        <f t="shared" si="8"/>
        <v>0.07894037889558891</v>
      </c>
      <c r="AF35" s="564">
        <f t="shared" si="9"/>
        <v>49</v>
      </c>
      <c r="AG35" s="573">
        <v>440193</v>
      </c>
      <c r="AH35" s="573">
        <v>132071.10711071108</v>
      </c>
      <c r="AI35" s="573">
        <v>50</v>
      </c>
      <c r="AJ35" s="574">
        <f t="shared" si="34"/>
        <v>0.11433251811895342</v>
      </c>
      <c r="AK35" s="573">
        <f t="shared" si="35"/>
        <v>42</v>
      </c>
      <c r="AL35" s="645">
        <f t="shared" si="36"/>
        <v>4.153919320835617</v>
      </c>
      <c r="AM35" s="569"/>
      <c r="AN35" s="557" t="s">
        <v>29</v>
      </c>
      <c r="AO35" s="564">
        <v>208777</v>
      </c>
      <c r="AP35" s="564">
        <f t="shared" si="10"/>
        <v>62639.36393639364</v>
      </c>
      <c r="AQ35" s="564">
        <f t="shared" si="11"/>
        <v>49</v>
      </c>
      <c r="AR35" s="637">
        <f t="shared" si="12"/>
        <v>0.03899548663435612</v>
      </c>
      <c r="AS35" s="564">
        <f t="shared" si="13"/>
        <v>9</v>
      </c>
      <c r="AT35" s="573">
        <v>208657</v>
      </c>
      <c r="AU35" s="573">
        <v>62603.360336033606</v>
      </c>
      <c r="AV35" s="573">
        <v>48</v>
      </c>
      <c r="AW35" s="574">
        <f t="shared" si="37"/>
        <v>0.05419504679344393</v>
      </c>
      <c r="AX35" s="573">
        <f t="shared" si="38"/>
        <v>16</v>
      </c>
      <c r="AY35" s="645">
        <f t="shared" si="39"/>
        <v>-0.057477595712165895</v>
      </c>
      <c r="AZ35" s="569"/>
      <c r="BA35" s="557" t="s">
        <v>29</v>
      </c>
      <c r="BB35" s="564">
        <v>5353876</v>
      </c>
      <c r="BC35" s="564">
        <f t="shared" si="14"/>
        <v>1606323.4323432343</v>
      </c>
      <c r="BD35" s="564">
        <f t="shared" si="15"/>
        <v>50</v>
      </c>
      <c r="BE35" s="573">
        <v>3850112</v>
      </c>
      <c r="BF35" s="573">
        <v>1155149.114911491</v>
      </c>
      <c r="BG35" s="573">
        <v>50</v>
      </c>
      <c r="BH35" s="644">
        <f t="shared" si="40"/>
        <v>-28.087389397886696</v>
      </c>
      <c r="BI35" s="569"/>
      <c r="BJ35" s="557" t="s">
        <v>29</v>
      </c>
      <c r="BK35" s="575">
        <v>4</v>
      </c>
      <c r="BL35" s="575">
        <v>65</v>
      </c>
      <c r="BM35" s="576">
        <f t="shared" si="48"/>
        <v>0.06153846153846154</v>
      </c>
      <c r="BN35" s="577">
        <f t="shared" si="49"/>
        <v>46</v>
      </c>
      <c r="BO35" s="563"/>
      <c r="BP35" s="578" t="s">
        <v>29</v>
      </c>
      <c r="BQ35" s="575">
        <v>2</v>
      </c>
      <c r="BR35" s="575">
        <v>254</v>
      </c>
      <c r="BS35" s="576">
        <f t="shared" si="42"/>
        <v>0.007874015748031496</v>
      </c>
      <c r="BT35" s="577">
        <f t="shared" si="17"/>
        <v>34</v>
      </c>
      <c r="BU35" s="563"/>
      <c r="BV35" s="579" t="s">
        <v>29</v>
      </c>
      <c r="BW35" s="575">
        <v>64</v>
      </c>
      <c r="BX35" s="575">
        <v>361</v>
      </c>
      <c r="BY35" s="576">
        <f t="shared" si="18"/>
        <v>0.1772853185595568</v>
      </c>
      <c r="BZ35" s="577">
        <f t="shared" si="19"/>
        <v>48</v>
      </c>
      <c r="CA35" s="520"/>
      <c r="CB35" s="557" t="s">
        <v>29</v>
      </c>
      <c r="CC35" s="575">
        <v>265</v>
      </c>
      <c r="CD35" s="575">
        <v>367</v>
      </c>
      <c r="CE35" s="572">
        <f t="shared" si="20"/>
        <v>0.7220708446866485</v>
      </c>
      <c r="CF35" s="577">
        <f t="shared" si="21"/>
        <v>47</v>
      </c>
      <c r="CG35" s="519"/>
      <c r="CH35" s="557" t="s">
        <v>29</v>
      </c>
      <c r="CI35" s="575">
        <v>0</v>
      </c>
      <c r="CJ35" s="575">
        <v>253</v>
      </c>
      <c r="CK35" s="572">
        <f t="shared" si="22"/>
        <v>0</v>
      </c>
      <c r="CL35" s="577">
        <f t="shared" si="23"/>
        <v>1</v>
      </c>
      <c r="CM35" s="563"/>
      <c r="CN35" s="557" t="s">
        <v>29</v>
      </c>
      <c r="CO35" s="577">
        <v>724</v>
      </c>
      <c r="CP35" s="577">
        <v>76152</v>
      </c>
      <c r="CQ35" s="580">
        <f t="shared" si="24"/>
        <v>0.9507301187099485</v>
      </c>
      <c r="CR35" s="575">
        <f t="shared" si="25"/>
        <v>6</v>
      </c>
      <c r="CS35" s="563"/>
      <c r="CT35" s="581" t="s">
        <v>29</v>
      </c>
      <c r="CU35" s="582">
        <v>6448</v>
      </c>
      <c r="CV35" s="582">
        <v>2251</v>
      </c>
      <c r="CW35" s="583">
        <f t="shared" si="26"/>
        <v>0.3491004962779156</v>
      </c>
      <c r="CX35" s="584">
        <f t="shared" si="27"/>
        <v>43</v>
      </c>
      <c r="CY35" s="585"/>
      <c r="CZ35" s="581" t="s">
        <v>29</v>
      </c>
      <c r="DA35" s="685">
        <f t="shared" si="43"/>
        <v>4.527620446269827</v>
      </c>
      <c r="DB35" s="584">
        <f>RANK(DA35,DA$5:DA$54,1)</f>
        <v>50</v>
      </c>
      <c r="DC35" s="586">
        <f t="shared" si="50"/>
        <v>1.5639821555444584</v>
      </c>
      <c r="DD35" s="587">
        <f t="shared" si="30"/>
        <v>43</v>
      </c>
      <c r="DE35" s="685">
        <f t="shared" si="44"/>
        <v>2.6416688067173197</v>
      </c>
      <c r="DF35" s="690">
        <f t="shared" si="31"/>
        <v>47</v>
      </c>
      <c r="DG35" s="585"/>
      <c r="DH35" s="703">
        <v>7.307632469647549</v>
      </c>
      <c r="DI35" s="581">
        <v>50</v>
      </c>
      <c r="DJ35" s="707">
        <f t="shared" si="45"/>
        <v>0</v>
      </c>
      <c r="DK35" s="703">
        <v>1.831847439256314</v>
      </c>
      <c r="DL35" s="581">
        <v>43</v>
      </c>
      <c r="DM35" s="707">
        <f t="shared" si="46"/>
        <v>0</v>
      </c>
      <c r="DN35" s="703">
        <v>4.113424535252662</v>
      </c>
      <c r="DO35" s="581">
        <v>50</v>
      </c>
      <c r="DP35" s="707">
        <f t="shared" si="47"/>
        <v>3</v>
      </c>
    </row>
    <row r="36" spans="1:120" s="581" customFormat="1" ht="10.5" customHeight="1">
      <c r="A36" s="557" t="s">
        <v>30</v>
      </c>
      <c r="B36" s="558" t="s">
        <v>84</v>
      </c>
      <c r="C36" s="559">
        <v>12198</v>
      </c>
      <c r="D36" s="560">
        <v>11983</v>
      </c>
      <c r="E36" s="561">
        <v>29301</v>
      </c>
      <c r="F36" s="562">
        <f t="shared" si="0"/>
        <v>2.445214053242093</v>
      </c>
      <c r="G36" s="563"/>
      <c r="H36" s="564">
        <v>592823</v>
      </c>
      <c r="I36" s="565">
        <f t="shared" si="1"/>
        <v>48600.016396130515</v>
      </c>
      <c r="J36" s="566">
        <f t="shared" si="2"/>
        <v>5</v>
      </c>
      <c r="K36" s="567"/>
      <c r="L36" s="567"/>
      <c r="M36" s="567"/>
      <c r="N36" s="568"/>
      <c r="O36" s="569"/>
      <c r="P36" s="557" t="s">
        <v>30</v>
      </c>
      <c r="Q36" s="564">
        <v>382135</v>
      </c>
      <c r="R36" s="636">
        <f t="shared" si="3"/>
        <v>31327.67666830628</v>
      </c>
      <c r="S36" s="564">
        <f t="shared" si="4"/>
        <v>7</v>
      </c>
      <c r="T36" s="637">
        <f t="shared" si="5"/>
        <v>0.4630283716731593</v>
      </c>
      <c r="U36" s="591">
        <v>382135</v>
      </c>
      <c r="V36" s="589">
        <v>31327.67666830628</v>
      </c>
      <c r="W36" s="590">
        <v>8</v>
      </c>
      <c r="X36" s="592">
        <f t="shared" si="32"/>
        <v>0.4630283716731593</v>
      </c>
      <c r="Y36" s="645">
        <f t="shared" si="33"/>
        <v>0</v>
      </c>
      <c r="Z36" s="563"/>
      <c r="AA36" s="557" t="s">
        <v>30</v>
      </c>
      <c r="AB36" s="564">
        <v>201539</v>
      </c>
      <c r="AC36" s="564">
        <f t="shared" si="6"/>
        <v>16522.29873749795</v>
      </c>
      <c r="AD36" s="564">
        <f t="shared" si="7"/>
        <v>21</v>
      </c>
      <c r="AE36" s="637">
        <f t="shared" si="8"/>
        <v>0.24420237612005405</v>
      </c>
      <c r="AF36" s="564">
        <f t="shared" si="9"/>
        <v>10</v>
      </c>
      <c r="AG36" s="591">
        <v>201539</v>
      </c>
      <c r="AH36" s="591">
        <v>16522.29873749795</v>
      </c>
      <c r="AI36" s="591">
        <v>19</v>
      </c>
      <c r="AJ36" s="592">
        <f t="shared" si="34"/>
        <v>0.24420237612005405</v>
      </c>
      <c r="AK36" s="591">
        <f t="shared" si="35"/>
        <v>13</v>
      </c>
      <c r="AL36" s="645">
        <f t="shared" si="36"/>
        <v>0</v>
      </c>
      <c r="AM36" s="569"/>
      <c r="AN36" s="557" t="s">
        <v>30</v>
      </c>
      <c r="AO36" s="564">
        <v>73839</v>
      </c>
      <c r="AP36" s="564">
        <f t="shared" si="10"/>
        <v>6053.3694048204625</v>
      </c>
      <c r="AQ36" s="564">
        <f t="shared" si="11"/>
        <v>19</v>
      </c>
      <c r="AR36" s="637">
        <f t="shared" si="12"/>
        <v>0.08946982594102715</v>
      </c>
      <c r="AS36" s="564">
        <f t="shared" si="13"/>
        <v>34</v>
      </c>
      <c r="AT36" s="591">
        <v>73839</v>
      </c>
      <c r="AU36" s="591">
        <v>6053.3694048204625</v>
      </c>
      <c r="AV36" s="591">
        <v>17</v>
      </c>
      <c r="AW36" s="592">
        <f t="shared" si="37"/>
        <v>0.08946982594102715</v>
      </c>
      <c r="AX36" s="591">
        <f t="shared" si="38"/>
        <v>31</v>
      </c>
      <c r="AY36" s="645">
        <f t="shared" si="39"/>
        <v>0</v>
      </c>
      <c r="AZ36" s="569"/>
      <c r="BA36" s="557" t="s">
        <v>30</v>
      </c>
      <c r="BB36" s="564">
        <v>825295</v>
      </c>
      <c r="BC36" s="564">
        <f t="shared" si="14"/>
        <v>67658.22265945237</v>
      </c>
      <c r="BD36" s="564">
        <f t="shared" si="15"/>
        <v>13</v>
      </c>
      <c r="BE36" s="591">
        <v>825295</v>
      </c>
      <c r="BF36" s="591">
        <v>67658.22265945237</v>
      </c>
      <c r="BG36" s="591">
        <v>12</v>
      </c>
      <c r="BH36" s="644">
        <f t="shared" si="40"/>
        <v>0</v>
      </c>
      <c r="BI36" s="569"/>
      <c r="BJ36" s="557" t="s">
        <v>30</v>
      </c>
      <c r="BK36" s="575">
        <v>0</v>
      </c>
      <c r="BL36" s="575">
        <v>846</v>
      </c>
      <c r="BM36" s="576">
        <f t="shared" si="48"/>
        <v>0</v>
      </c>
      <c r="BN36" s="577">
        <f t="shared" si="49"/>
        <v>1</v>
      </c>
      <c r="BO36" s="563"/>
      <c r="BP36" s="578" t="s">
        <v>30</v>
      </c>
      <c r="BQ36" s="575">
        <v>2</v>
      </c>
      <c r="BR36" s="575">
        <v>1831</v>
      </c>
      <c r="BS36" s="576">
        <f t="shared" si="42"/>
        <v>0.0010922992900054614</v>
      </c>
      <c r="BT36" s="577">
        <f t="shared" si="17"/>
        <v>13</v>
      </c>
      <c r="BU36" s="563"/>
      <c r="BV36" s="579" t="s">
        <v>30</v>
      </c>
      <c r="BW36" s="575">
        <v>0</v>
      </c>
      <c r="BX36" s="575">
        <v>156</v>
      </c>
      <c r="BY36" s="576">
        <f t="shared" si="18"/>
        <v>0</v>
      </c>
      <c r="BZ36" s="577">
        <f t="shared" si="19"/>
        <v>1</v>
      </c>
      <c r="CA36" s="520"/>
      <c r="CB36" s="557" t="s">
        <v>30</v>
      </c>
      <c r="CC36" s="575">
        <v>30</v>
      </c>
      <c r="CD36" s="575">
        <v>156</v>
      </c>
      <c r="CE36" s="572">
        <f t="shared" si="20"/>
        <v>0.19230769230769232</v>
      </c>
      <c r="CF36" s="577">
        <f t="shared" si="21"/>
        <v>9</v>
      </c>
      <c r="CG36" s="519"/>
      <c r="CH36" s="557" t="s">
        <v>30</v>
      </c>
      <c r="CI36" s="575">
        <v>91</v>
      </c>
      <c r="CJ36" s="575">
        <v>1842</v>
      </c>
      <c r="CK36" s="572">
        <f t="shared" si="22"/>
        <v>0.0494028230184582</v>
      </c>
      <c r="CL36" s="577">
        <f t="shared" si="23"/>
        <v>21</v>
      </c>
      <c r="CM36" s="563"/>
      <c r="CN36" s="557" t="s">
        <v>30</v>
      </c>
      <c r="CO36" s="577">
        <v>413</v>
      </c>
      <c r="CP36" s="577">
        <v>26850</v>
      </c>
      <c r="CQ36" s="580">
        <f t="shared" si="24"/>
        <v>1.5381750465549349</v>
      </c>
      <c r="CR36" s="575">
        <f t="shared" si="25"/>
        <v>32</v>
      </c>
      <c r="CS36" s="563"/>
      <c r="CT36" s="581" t="s">
        <v>30</v>
      </c>
      <c r="CU36" s="582">
        <v>3850</v>
      </c>
      <c r="CV36" s="582">
        <v>698</v>
      </c>
      <c r="CW36" s="583">
        <f t="shared" si="26"/>
        <v>0.1812987012987013</v>
      </c>
      <c r="CX36" s="584">
        <f t="shared" si="27"/>
        <v>10</v>
      </c>
      <c r="CY36" s="585"/>
      <c r="CZ36" s="581" t="s">
        <v>30</v>
      </c>
      <c r="DA36" s="634">
        <f t="shared" si="43"/>
        <v>0.5369196926202893</v>
      </c>
      <c r="DB36" s="635">
        <f t="shared" si="28"/>
        <v>10</v>
      </c>
      <c r="DC36" s="586">
        <f t="shared" si="50"/>
        <v>0.4118695462200379</v>
      </c>
      <c r="DD36" s="587">
        <f t="shared" si="30"/>
        <v>2</v>
      </c>
      <c r="DE36" s="634">
        <f t="shared" si="44"/>
        <v>0.45734232672922026</v>
      </c>
      <c r="DF36" s="687">
        <f t="shared" si="31"/>
        <v>2</v>
      </c>
      <c r="DG36" s="585"/>
      <c r="DH36" s="703">
        <v>0.5611235451547342</v>
      </c>
      <c r="DI36" s="581">
        <v>12</v>
      </c>
      <c r="DJ36" s="707">
        <f t="shared" si="45"/>
        <v>2</v>
      </c>
      <c r="DK36" s="703">
        <v>0.5075704232845827</v>
      </c>
      <c r="DL36" s="581">
        <v>7</v>
      </c>
      <c r="DM36" s="687">
        <f t="shared" si="46"/>
        <v>5</v>
      </c>
      <c r="DN36" s="703">
        <v>0.5298842240638124</v>
      </c>
      <c r="DO36" s="581">
        <v>3</v>
      </c>
      <c r="DP36" s="707">
        <f t="shared" si="47"/>
        <v>1</v>
      </c>
    </row>
    <row r="37" spans="1:120" s="581" customFormat="1" ht="10.5" customHeight="1">
      <c r="A37" s="557" t="s">
        <v>27</v>
      </c>
      <c r="B37" s="558" t="s">
        <v>85</v>
      </c>
      <c r="C37" s="559">
        <v>5925</v>
      </c>
      <c r="D37" s="560">
        <v>5383</v>
      </c>
      <c r="E37" s="561">
        <v>13058</v>
      </c>
      <c r="F37" s="562">
        <f aca="true" t="shared" si="51" ref="F37:F55">E37/D37</f>
        <v>2.425784878320639</v>
      </c>
      <c r="G37" s="563"/>
      <c r="H37" s="564">
        <v>1013296</v>
      </c>
      <c r="I37" s="565">
        <f aca="true" t="shared" si="52" ref="I37:I55">H37*1000/C37</f>
        <v>171020.42194092827</v>
      </c>
      <c r="J37" s="566">
        <f aca="true" t="shared" si="53" ref="J37:J54">RANK(I37,I$5:I$54,1)</f>
        <v>36</v>
      </c>
      <c r="K37" s="567"/>
      <c r="L37" s="567"/>
      <c r="M37" s="567"/>
      <c r="N37" s="568"/>
      <c r="O37" s="569"/>
      <c r="P37" s="557" t="s">
        <v>27</v>
      </c>
      <c r="Q37" s="564">
        <v>579372</v>
      </c>
      <c r="R37" s="636">
        <f aca="true" t="shared" si="54" ref="R37:R55">Q37*1000/C37</f>
        <v>97784.30379746835</v>
      </c>
      <c r="S37" s="564">
        <f aca="true" t="shared" si="55" ref="S37:S54">RANK(R37,R$5:R$54,1)</f>
        <v>38</v>
      </c>
      <c r="T37" s="637">
        <f aca="true" t="shared" si="56" ref="T37:T55">Q37/BB37</f>
        <v>0.5960126738540038</v>
      </c>
      <c r="U37" s="573">
        <v>649736</v>
      </c>
      <c r="V37" s="570">
        <v>109660.08438818566</v>
      </c>
      <c r="W37" s="571">
        <v>36</v>
      </c>
      <c r="X37" s="574">
        <f t="shared" si="32"/>
        <v>0.6110894791590249</v>
      </c>
      <c r="Y37" s="645">
        <f t="shared" si="33"/>
        <v>12.144874105065488</v>
      </c>
      <c r="Z37" s="563"/>
      <c r="AA37" s="557" t="s">
        <v>27</v>
      </c>
      <c r="AB37" s="564">
        <v>112025</v>
      </c>
      <c r="AC37" s="564">
        <f aca="true" t="shared" si="57" ref="AC37:AC55">AB37*1000/C37</f>
        <v>18907.17299578059</v>
      </c>
      <c r="AD37" s="564">
        <f aca="true" t="shared" si="58" ref="AD37:AD54">RANK(AC37,AC$5:AC$54,1)</f>
        <v>27</v>
      </c>
      <c r="AE37" s="637">
        <f aca="true" t="shared" si="59" ref="AE37:AE55">AB37/BB37</f>
        <v>0.11524257262776726</v>
      </c>
      <c r="AF37" s="564">
        <f aca="true" t="shared" si="60" ref="AF37:AF54">RANK(AE37,AE$5:AE$54,0)</f>
        <v>38</v>
      </c>
      <c r="AG37" s="573">
        <v>91287</v>
      </c>
      <c r="AH37" s="573">
        <v>15407.088607594937</v>
      </c>
      <c r="AI37" s="573">
        <v>15</v>
      </c>
      <c r="AJ37" s="574">
        <f t="shared" si="34"/>
        <v>0.08585721782999543</v>
      </c>
      <c r="AK37" s="573">
        <f t="shared" si="35"/>
        <v>46</v>
      </c>
      <c r="AL37" s="645">
        <f t="shared" si="36"/>
        <v>-18.51193929926356</v>
      </c>
      <c r="AM37" s="569"/>
      <c r="AN37" s="557" t="s">
        <v>27</v>
      </c>
      <c r="AO37" s="564">
        <v>126947</v>
      </c>
      <c r="AP37" s="564">
        <f aca="true" t="shared" si="61" ref="AP37:AP55">AO37*1000/C37</f>
        <v>21425.654008438818</v>
      </c>
      <c r="AQ37" s="564">
        <f aca="true" t="shared" si="62" ref="AQ37:AQ54">RANK(AP37,AP$5:AP$54,1)</f>
        <v>43</v>
      </c>
      <c r="AR37" s="637">
        <f aca="true" t="shared" si="63" ref="AR37:AR55">AO37/BB37</f>
        <v>0.13059316105670316</v>
      </c>
      <c r="AS37" s="564">
        <f aca="true" t="shared" si="64" ref="AS37:AS54">RANK(AR37,AR$5:AR$54,1)</f>
        <v>44</v>
      </c>
      <c r="AT37" s="573">
        <v>141904</v>
      </c>
      <c r="AU37" s="573">
        <v>23950.042194092828</v>
      </c>
      <c r="AV37" s="573">
        <v>42</v>
      </c>
      <c r="AW37" s="574">
        <f t="shared" si="37"/>
        <v>0.1334635012537127</v>
      </c>
      <c r="AX37" s="573">
        <f t="shared" si="38"/>
        <v>44</v>
      </c>
      <c r="AY37" s="645">
        <f t="shared" si="39"/>
        <v>11.782082286308468</v>
      </c>
      <c r="AZ37" s="569"/>
      <c r="BA37" s="557" t="s">
        <v>27</v>
      </c>
      <c r="BB37" s="564">
        <v>972080</v>
      </c>
      <c r="BC37" s="564">
        <f aca="true" t="shared" si="65" ref="BC37:BC55">BB37*1000/C37</f>
        <v>164064.13502109706</v>
      </c>
      <c r="BD37" s="564">
        <f aca="true" t="shared" si="66" ref="BD37:BD54">RANK(BC37,BC$5:BC$54,1)</f>
        <v>37</v>
      </c>
      <c r="BE37" s="573">
        <v>1063242</v>
      </c>
      <c r="BF37" s="573">
        <v>179450.1265822785</v>
      </c>
      <c r="BG37" s="573">
        <v>35</v>
      </c>
      <c r="BH37" s="644">
        <f t="shared" si="40"/>
        <v>9.378034729651882</v>
      </c>
      <c r="BI37" s="569"/>
      <c r="BJ37" s="557" t="s">
        <v>27</v>
      </c>
      <c r="BK37" s="575">
        <v>0</v>
      </c>
      <c r="BL37" s="575">
        <v>451</v>
      </c>
      <c r="BM37" s="576">
        <f t="shared" si="48"/>
        <v>0</v>
      </c>
      <c r="BN37" s="577">
        <f t="shared" si="49"/>
        <v>1</v>
      </c>
      <c r="BO37" s="563"/>
      <c r="BP37" s="578" t="s">
        <v>27</v>
      </c>
      <c r="BQ37" s="575">
        <v>2</v>
      </c>
      <c r="BR37" s="575">
        <v>1409</v>
      </c>
      <c r="BS37" s="576">
        <f aca="true" t="shared" si="67" ref="BS37:BS54">BQ37/BR37</f>
        <v>0.0014194464158978</v>
      </c>
      <c r="BT37" s="577">
        <f aca="true" t="shared" si="68" ref="BT37:BT54">RANK(BS37,BS$5:BS$54,1)</f>
        <v>16</v>
      </c>
      <c r="BU37" s="563"/>
      <c r="BV37" s="579" t="s">
        <v>27</v>
      </c>
      <c r="BW37" s="575">
        <v>1</v>
      </c>
      <c r="BX37" s="575">
        <v>119</v>
      </c>
      <c r="BY37" s="576">
        <f aca="true" t="shared" si="69" ref="BY37:BY55">BW37/BX37</f>
        <v>0.008403361344537815</v>
      </c>
      <c r="BZ37" s="577">
        <f aca="true" t="shared" si="70" ref="BZ37:BZ54">RANK(BY37,BY$5:BY$54,1)</f>
        <v>12</v>
      </c>
      <c r="CA37" s="520"/>
      <c r="CB37" s="557" t="s">
        <v>27</v>
      </c>
      <c r="CC37" s="575">
        <v>69</v>
      </c>
      <c r="CD37" s="575">
        <v>116</v>
      </c>
      <c r="CE37" s="572">
        <f aca="true" t="shared" si="71" ref="CE37:CE55">CC37/CD37</f>
        <v>0.5948275862068966</v>
      </c>
      <c r="CF37" s="577">
        <f aca="true" t="shared" si="72" ref="CF37:CF54">RANK(CE37,CE$5:CE$54,1)</f>
        <v>40</v>
      </c>
      <c r="CG37" s="519"/>
      <c r="CH37" s="557" t="s">
        <v>27</v>
      </c>
      <c r="CI37" s="575">
        <v>0</v>
      </c>
      <c r="CJ37" s="575">
        <v>1410</v>
      </c>
      <c r="CK37" s="572">
        <f aca="true" t="shared" si="73" ref="CK37:CK55">CI37/CJ37</f>
        <v>0</v>
      </c>
      <c r="CL37" s="577">
        <f aca="true" t="shared" si="74" ref="CL37:CL54">RANK(CK37,CK$5:CK$54,1)</f>
        <v>1</v>
      </c>
      <c r="CM37" s="563"/>
      <c r="CN37" s="557" t="s">
        <v>27</v>
      </c>
      <c r="CO37" s="577">
        <v>373</v>
      </c>
      <c r="CP37" s="577">
        <v>22146</v>
      </c>
      <c r="CQ37" s="580">
        <f aca="true" t="shared" si="75" ref="CQ37:CQ54">CO37*100/CP37</f>
        <v>1.684277070351305</v>
      </c>
      <c r="CR37" s="575">
        <f aca="true" t="shared" si="76" ref="CR37:CR54">RANK(CQ37,CQ$5:CQ$54,1)</f>
        <v>40</v>
      </c>
      <c r="CS37" s="563"/>
      <c r="CT37" s="581" t="s">
        <v>27</v>
      </c>
      <c r="CU37" s="582">
        <v>1705</v>
      </c>
      <c r="CV37" s="582">
        <v>203</v>
      </c>
      <c r="CW37" s="583">
        <f aca="true" t="shared" si="77" ref="CW37:CW55">CV37/CU37</f>
        <v>0.11906158357771261</v>
      </c>
      <c r="CX37" s="584">
        <f aca="true" t="shared" si="78" ref="CX37:CX54">RANK(CW37,CW$5:CW$54,1)</f>
        <v>2</v>
      </c>
      <c r="CY37" s="585"/>
      <c r="CZ37" s="581" t="s">
        <v>27</v>
      </c>
      <c r="DA37" s="685">
        <f t="shared" si="43"/>
        <v>1.4358229776020153</v>
      </c>
      <c r="DB37" s="584">
        <f aca="true" t="shared" si="79" ref="DB37:DB54">RANK(DA37,DA$5:DA$54,1)</f>
        <v>36</v>
      </c>
      <c r="DC37" s="586">
        <f t="shared" si="50"/>
        <v>0.46480974719248574</v>
      </c>
      <c r="DD37" s="587">
        <f aca="true" t="shared" si="80" ref="DD37:DD54">RANK(DC37,DC$5:DC$54,1)</f>
        <v>3</v>
      </c>
      <c r="DE37" s="685">
        <f t="shared" si="44"/>
        <v>0.8179054673414057</v>
      </c>
      <c r="DF37" s="690">
        <f aca="true" t="shared" si="81" ref="DF37:DF54">RANK(DE37,DE$5:DE$54,1)</f>
        <v>18</v>
      </c>
      <c r="DG37" s="585"/>
      <c r="DH37" s="703">
        <v>1.4729585096152207</v>
      </c>
      <c r="DI37" s="581">
        <v>39</v>
      </c>
      <c r="DJ37" s="707">
        <f t="shared" si="45"/>
        <v>3</v>
      </c>
      <c r="DK37" s="703">
        <v>0.428995832151581</v>
      </c>
      <c r="DL37" s="581">
        <v>3</v>
      </c>
      <c r="DM37" s="707">
        <f t="shared" si="46"/>
        <v>0</v>
      </c>
      <c r="DN37" s="703">
        <v>0.8639802810947641</v>
      </c>
      <c r="DO37" s="581">
        <v>20</v>
      </c>
      <c r="DP37" s="707">
        <f t="shared" si="47"/>
        <v>2</v>
      </c>
    </row>
    <row r="38" spans="1:120" s="581" customFormat="1" ht="10.5" customHeight="1">
      <c r="A38" s="557" t="s">
        <v>31</v>
      </c>
      <c r="B38" s="558" t="s">
        <v>86</v>
      </c>
      <c r="C38" s="559">
        <v>16296</v>
      </c>
      <c r="D38" s="560">
        <v>14969</v>
      </c>
      <c r="E38" s="561">
        <v>38055</v>
      </c>
      <c r="F38" s="562">
        <f t="shared" si="51"/>
        <v>2.542253991582604</v>
      </c>
      <c r="G38" s="563"/>
      <c r="H38" s="564">
        <v>4789451.255</v>
      </c>
      <c r="I38" s="565">
        <f t="shared" si="52"/>
        <v>293903.48889297986</v>
      </c>
      <c r="J38" s="566">
        <f t="shared" si="53"/>
        <v>43</v>
      </c>
      <c r="K38" s="567"/>
      <c r="L38" s="567"/>
      <c r="M38" s="567"/>
      <c r="N38" s="568"/>
      <c r="O38" s="569"/>
      <c r="P38" s="557" t="s">
        <v>31</v>
      </c>
      <c r="Q38" s="564">
        <v>2562846</v>
      </c>
      <c r="R38" s="636">
        <f t="shared" si="54"/>
        <v>157268.40942562593</v>
      </c>
      <c r="S38" s="564">
        <f t="shared" si="55"/>
        <v>43</v>
      </c>
      <c r="T38" s="637">
        <f t="shared" si="56"/>
        <v>0.5213815646146571</v>
      </c>
      <c r="U38" s="573">
        <v>2710761</v>
      </c>
      <c r="V38" s="570">
        <v>166345.176730486</v>
      </c>
      <c r="W38" s="571">
        <v>42</v>
      </c>
      <c r="X38" s="574">
        <f t="shared" si="32"/>
        <v>0.40858828515857215</v>
      </c>
      <c r="Y38" s="645">
        <f t="shared" si="33"/>
        <v>5.771513387850847</v>
      </c>
      <c r="Z38" s="563"/>
      <c r="AA38" s="557" t="s">
        <v>31</v>
      </c>
      <c r="AB38" s="564">
        <v>1095822.255</v>
      </c>
      <c r="AC38" s="564">
        <f t="shared" si="57"/>
        <v>67244.86100883652</v>
      </c>
      <c r="AD38" s="564">
        <f t="shared" si="58"/>
        <v>47</v>
      </c>
      <c r="AE38" s="637">
        <f t="shared" si="59"/>
        <v>0.2229324437954765</v>
      </c>
      <c r="AF38" s="564">
        <f t="shared" si="60"/>
        <v>15</v>
      </c>
      <c r="AG38" s="573">
        <v>2086610</v>
      </c>
      <c r="AH38" s="573">
        <v>128044.30535100638</v>
      </c>
      <c r="AI38" s="573">
        <v>49</v>
      </c>
      <c r="AJ38" s="574">
        <f t="shared" si="34"/>
        <v>0.3145110917910979</v>
      </c>
      <c r="AK38" s="573">
        <f t="shared" si="35"/>
        <v>6</v>
      </c>
      <c r="AL38" s="645">
        <f t="shared" si="36"/>
        <v>90.41500484948628</v>
      </c>
      <c r="AM38" s="569"/>
      <c r="AN38" s="557" t="s">
        <v>31</v>
      </c>
      <c r="AO38" s="564">
        <v>335425</v>
      </c>
      <c r="AP38" s="564">
        <f t="shared" si="61"/>
        <v>20583.271968581248</v>
      </c>
      <c r="AQ38" s="564">
        <f t="shared" si="62"/>
        <v>42</v>
      </c>
      <c r="AR38" s="637">
        <f t="shared" si="63"/>
        <v>0.06823836130257978</v>
      </c>
      <c r="AS38" s="564">
        <f t="shared" si="64"/>
        <v>24</v>
      </c>
      <c r="AT38" s="573">
        <v>327312</v>
      </c>
      <c r="AU38" s="573">
        <v>20085.41973490427</v>
      </c>
      <c r="AV38" s="573">
        <v>41</v>
      </c>
      <c r="AW38" s="574">
        <f t="shared" si="37"/>
        <v>0.04933516779672666</v>
      </c>
      <c r="AX38" s="573">
        <f t="shared" si="38"/>
        <v>10</v>
      </c>
      <c r="AY38" s="645">
        <f t="shared" si="39"/>
        <v>-2.418722516210789</v>
      </c>
      <c r="AZ38" s="569"/>
      <c r="BA38" s="557" t="s">
        <v>31</v>
      </c>
      <c r="BB38" s="564">
        <v>4915490.255</v>
      </c>
      <c r="BC38" s="564">
        <f t="shared" si="65"/>
        <v>301637.84088119783</v>
      </c>
      <c r="BD38" s="564">
        <f t="shared" si="66"/>
        <v>44</v>
      </c>
      <c r="BE38" s="573">
        <v>6634456</v>
      </c>
      <c r="BF38" s="573">
        <v>407121.7476681394</v>
      </c>
      <c r="BG38" s="573">
        <v>45</v>
      </c>
      <c r="BH38" s="644">
        <f t="shared" si="40"/>
        <v>34.970382521895566</v>
      </c>
      <c r="BI38" s="569"/>
      <c r="BJ38" s="557" t="s">
        <v>31</v>
      </c>
      <c r="BK38" s="575">
        <v>64</v>
      </c>
      <c r="BL38" s="575">
        <v>832</v>
      </c>
      <c r="BM38" s="576">
        <f t="shared" si="48"/>
        <v>0.07692307692307693</v>
      </c>
      <c r="BN38" s="577">
        <f t="shared" si="49"/>
        <v>48</v>
      </c>
      <c r="BO38" s="563"/>
      <c r="BP38" s="578" t="s">
        <v>31</v>
      </c>
      <c r="BQ38" s="575">
        <v>23</v>
      </c>
      <c r="BR38" s="575">
        <v>1537</v>
      </c>
      <c r="BS38" s="576">
        <f t="shared" si="67"/>
        <v>0.014964216005204945</v>
      </c>
      <c r="BT38" s="577">
        <f t="shared" si="68"/>
        <v>41</v>
      </c>
      <c r="BU38" s="563"/>
      <c r="BV38" s="579" t="s">
        <v>31</v>
      </c>
      <c r="BW38" s="575">
        <v>88</v>
      </c>
      <c r="BX38" s="575">
        <v>818</v>
      </c>
      <c r="BY38" s="576">
        <f t="shared" si="69"/>
        <v>0.10757946210268948</v>
      </c>
      <c r="BZ38" s="577">
        <f t="shared" si="70"/>
        <v>44</v>
      </c>
      <c r="CA38" s="520"/>
      <c r="CB38" s="557" t="s">
        <v>51</v>
      </c>
      <c r="CC38" s="575">
        <v>428</v>
      </c>
      <c r="CD38" s="575">
        <v>851</v>
      </c>
      <c r="CE38" s="572">
        <f t="shared" si="71"/>
        <v>0.5029377203290247</v>
      </c>
      <c r="CF38" s="577">
        <f t="shared" si="72"/>
        <v>37</v>
      </c>
      <c r="CG38" s="519"/>
      <c r="CH38" s="557" t="s">
        <v>51</v>
      </c>
      <c r="CI38" s="575">
        <v>435</v>
      </c>
      <c r="CJ38" s="575">
        <v>1541</v>
      </c>
      <c r="CK38" s="572">
        <f t="shared" si="73"/>
        <v>0.28228423101881894</v>
      </c>
      <c r="CL38" s="577">
        <f t="shared" si="74"/>
        <v>44</v>
      </c>
      <c r="CM38" s="563"/>
      <c r="CN38" s="557" t="s">
        <v>104</v>
      </c>
      <c r="CO38" s="577">
        <v>1333</v>
      </c>
      <c r="CP38" s="577">
        <v>136737</v>
      </c>
      <c r="CQ38" s="580">
        <f t="shared" si="75"/>
        <v>0.9748641552761871</v>
      </c>
      <c r="CR38" s="575">
        <f t="shared" si="76"/>
        <v>8</v>
      </c>
      <c r="CS38" s="563"/>
      <c r="CT38" s="581" t="s">
        <v>104</v>
      </c>
      <c r="CU38" s="582">
        <v>17361</v>
      </c>
      <c r="CV38" s="582">
        <v>6646</v>
      </c>
      <c r="CW38" s="583">
        <f t="shared" si="77"/>
        <v>0.38281204999712</v>
      </c>
      <c r="CX38" s="584">
        <f t="shared" si="78"/>
        <v>46</v>
      </c>
      <c r="CY38" s="585"/>
      <c r="CZ38" s="581" t="s">
        <v>104</v>
      </c>
      <c r="DA38" s="685">
        <f t="shared" si="43"/>
        <v>2.9191147059896676</v>
      </c>
      <c r="DB38" s="584">
        <f t="shared" si="79"/>
        <v>47</v>
      </c>
      <c r="DC38" s="586">
        <f t="shared" si="50"/>
        <v>2.0181218217328003</v>
      </c>
      <c r="DD38" s="587">
        <f t="shared" si="80"/>
        <v>46</v>
      </c>
      <c r="DE38" s="685">
        <f t="shared" si="44"/>
        <v>2.345755597826207</v>
      </c>
      <c r="DF38" s="690">
        <f t="shared" si="81"/>
        <v>45</v>
      </c>
      <c r="DG38" s="585"/>
      <c r="DH38" s="703">
        <v>2.434111619517298</v>
      </c>
      <c r="DI38" s="581">
        <v>44</v>
      </c>
      <c r="DJ38" s="707">
        <f t="shared" si="45"/>
        <v>-3</v>
      </c>
      <c r="DK38" s="703">
        <v>1.9532655784882726</v>
      </c>
      <c r="DL38" s="581">
        <v>44</v>
      </c>
      <c r="DM38" s="707">
        <f t="shared" si="46"/>
        <v>-2</v>
      </c>
      <c r="DN38" s="703">
        <v>2.1536180955837</v>
      </c>
      <c r="DO38" s="581">
        <v>45</v>
      </c>
      <c r="DP38" s="707">
        <f t="shared" si="47"/>
        <v>0</v>
      </c>
    </row>
    <row r="39" spans="1:120" s="581" customFormat="1" ht="10.5" customHeight="1">
      <c r="A39" s="557" t="s">
        <v>34</v>
      </c>
      <c r="B39" s="558" t="s">
        <v>87</v>
      </c>
      <c r="C39" s="559">
        <v>22508</v>
      </c>
      <c r="D39" s="560">
        <v>19266</v>
      </c>
      <c r="E39" s="561">
        <v>48970</v>
      </c>
      <c r="F39" s="562">
        <f t="shared" si="51"/>
        <v>2.541783452714627</v>
      </c>
      <c r="G39" s="563"/>
      <c r="H39" s="564">
        <v>3144076</v>
      </c>
      <c r="I39" s="565">
        <f t="shared" si="52"/>
        <v>139687.04460636218</v>
      </c>
      <c r="J39" s="566">
        <f t="shared" si="53"/>
        <v>32</v>
      </c>
      <c r="K39" s="567"/>
      <c r="L39" s="567"/>
      <c r="M39" s="567"/>
      <c r="N39" s="568"/>
      <c r="O39" s="569"/>
      <c r="P39" s="557" t="s">
        <v>34</v>
      </c>
      <c r="Q39" s="564">
        <v>1727293</v>
      </c>
      <c r="R39" s="636">
        <f t="shared" si="54"/>
        <v>76741.29198507198</v>
      </c>
      <c r="S39" s="564">
        <f t="shared" si="55"/>
        <v>33</v>
      </c>
      <c r="T39" s="637">
        <f t="shared" si="56"/>
        <v>0.5918411051126123</v>
      </c>
      <c r="U39" s="573">
        <v>1814125</v>
      </c>
      <c r="V39" s="570">
        <v>80599.12031277768</v>
      </c>
      <c r="W39" s="571">
        <v>28</v>
      </c>
      <c r="X39" s="574">
        <f t="shared" si="32"/>
        <v>0.5937355074206916</v>
      </c>
      <c r="Y39" s="645">
        <f t="shared" si="33"/>
        <v>5.027056787701913</v>
      </c>
      <c r="Z39" s="563"/>
      <c r="AA39" s="557" t="s">
        <v>34</v>
      </c>
      <c r="AB39" s="564">
        <v>414787</v>
      </c>
      <c r="AC39" s="564">
        <f t="shared" si="57"/>
        <v>18428.42544872934</v>
      </c>
      <c r="AD39" s="564">
        <f t="shared" si="58"/>
        <v>25</v>
      </c>
      <c r="AE39" s="637">
        <f t="shared" si="59"/>
        <v>0.142122961458389</v>
      </c>
      <c r="AF39" s="564">
        <f t="shared" si="60"/>
        <v>32</v>
      </c>
      <c r="AG39" s="573">
        <v>405428</v>
      </c>
      <c r="AH39" s="573">
        <v>18012.61773591612</v>
      </c>
      <c r="AI39" s="573">
        <v>24</v>
      </c>
      <c r="AJ39" s="574">
        <f t="shared" si="34"/>
        <v>0.13269041510510915</v>
      </c>
      <c r="AK39" s="573">
        <f t="shared" si="35"/>
        <v>34</v>
      </c>
      <c r="AL39" s="645">
        <f t="shared" si="36"/>
        <v>-2.25633879557459</v>
      </c>
      <c r="AM39" s="569"/>
      <c r="AN39" s="557" t="s">
        <v>34</v>
      </c>
      <c r="AO39" s="564">
        <v>195048</v>
      </c>
      <c r="AP39" s="564">
        <f t="shared" si="61"/>
        <v>8665.718855518038</v>
      </c>
      <c r="AQ39" s="564">
        <f t="shared" si="62"/>
        <v>26</v>
      </c>
      <c r="AR39" s="637">
        <f t="shared" si="63"/>
        <v>0.06683140837715709</v>
      </c>
      <c r="AS39" s="564">
        <f t="shared" si="64"/>
        <v>23</v>
      </c>
      <c r="AT39" s="573">
        <v>202042</v>
      </c>
      <c r="AU39" s="573">
        <v>8976.452816776256</v>
      </c>
      <c r="AV39" s="573">
        <v>23</v>
      </c>
      <c r="AW39" s="574">
        <f t="shared" si="37"/>
        <v>0.06612527217820788</v>
      </c>
      <c r="AX39" s="573">
        <f t="shared" si="38"/>
        <v>21</v>
      </c>
      <c r="AY39" s="645">
        <f t="shared" si="39"/>
        <v>3.5857840121405884</v>
      </c>
      <c r="AZ39" s="569"/>
      <c r="BA39" s="557" t="s">
        <v>34</v>
      </c>
      <c r="BB39" s="564">
        <v>2918508</v>
      </c>
      <c r="BC39" s="564">
        <f t="shared" si="65"/>
        <v>129665.3634263373</v>
      </c>
      <c r="BD39" s="564">
        <f t="shared" si="66"/>
        <v>31</v>
      </c>
      <c r="BE39" s="573">
        <v>3055443</v>
      </c>
      <c r="BF39" s="573">
        <v>135749.20028434336</v>
      </c>
      <c r="BG39" s="573">
        <v>29</v>
      </c>
      <c r="BH39" s="644">
        <f t="shared" si="40"/>
        <v>4.691952189269329</v>
      </c>
      <c r="BI39" s="569"/>
      <c r="BJ39" s="557" t="s">
        <v>34</v>
      </c>
      <c r="BK39" s="575">
        <v>4</v>
      </c>
      <c r="BL39" s="575">
        <v>724</v>
      </c>
      <c r="BM39" s="576">
        <f t="shared" si="48"/>
        <v>0.0055248618784530384</v>
      </c>
      <c r="BN39" s="577">
        <f t="shared" si="49"/>
        <v>27</v>
      </c>
      <c r="BO39" s="563"/>
      <c r="BP39" s="578" t="s">
        <v>34</v>
      </c>
      <c r="BQ39" s="575">
        <v>4</v>
      </c>
      <c r="BR39" s="575">
        <v>1968</v>
      </c>
      <c r="BS39" s="576">
        <f t="shared" si="67"/>
        <v>0.0020325203252032522</v>
      </c>
      <c r="BT39" s="577">
        <f t="shared" si="68"/>
        <v>19</v>
      </c>
      <c r="BU39" s="563"/>
      <c r="BV39" s="579" t="s">
        <v>34</v>
      </c>
      <c r="BW39" s="575">
        <v>15</v>
      </c>
      <c r="BX39" s="575">
        <v>849</v>
      </c>
      <c r="BY39" s="576">
        <f t="shared" si="69"/>
        <v>0.0176678445229682</v>
      </c>
      <c r="BZ39" s="577">
        <f t="shared" si="70"/>
        <v>16</v>
      </c>
      <c r="CA39" s="520"/>
      <c r="CB39" s="557" t="s">
        <v>34</v>
      </c>
      <c r="CC39" s="575">
        <v>540</v>
      </c>
      <c r="CD39" s="575">
        <v>850</v>
      </c>
      <c r="CE39" s="572">
        <f t="shared" si="71"/>
        <v>0.6352941176470588</v>
      </c>
      <c r="CF39" s="577">
        <f t="shared" si="72"/>
        <v>43</v>
      </c>
      <c r="CG39" s="519"/>
      <c r="CH39" s="557" t="s">
        <v>34</v>
      </c>
      <c r="CI39" s="575">
        <v>273</v>
      </c>
      <c r="CJ39" s="575">
        <v>1969</v>
      </c>
      <c r="CK39" s="572">
        <f t="shared" si="73"/>
        <v>0.13864906043676994</v>
      </c>
      <c r="CL39" s="577">
        <f t="shared" si="74"/>
        <v>36</v>
      </c>
      <c r="CM39" s="563"/>
      <c r="CN39" s="557" t="s">
        <v>34</v>
      </c>
      <c r="CO39" s="577">
        <v>1257</v>
      </c>
      <c r="CP39" s="577">
        <v>110631</v>
      </c>
      <c r="CQ39" s="580">
        <f t="shared" si="75"/>
        <v>1.1362095615153076</v>
      </c>
      <c r="CR39" s="575">
        <f t="shared" si="76"/>
        <v>13</v>
      </c>
      <c r="CS39" s="563"/>
      <c r="CT39" s="581" t="s">
        <v>34</v>
      </c>
      <c r="CU39" s="582">
        <v>27998</v>
      </c>
      <c r="CV39" s="582">
        <v>6863</v>
      </c>
      <c r="CW39" s="583">
        <f t="shared" si="77"/>
        <v>0.24512465176084006</v>
      </c>
      <c r="CX39" s="584">
        <f t="shared" si="78"/>
        <v>24</v>
      </c>
      <c r="CY39" s="585"/>
      <c r="CZ39" s="581" t="s">
        <v>34</v>
      </c>
      <c r="DA39" s="685">
        <f t="shared" si="43"/>
        <v>0.8697354353277622</v>
      </c>
      <c r="DB39" s="584">
        <f t="shared" si="79"/>
        <v>22</v>
      </c>
      <c r="DC39" s="586">
        <f t="shared" si="50"/>
        <v>0.7596767510804102</v>
      </c>
      <c r="DD39" s="587">
        <f t="shared" si="80"/>
        <v>21</v>
      </c>
      <c r="DE39" s="685">
        <f t="shared" si="44"/>
        <v>0.79969809080672</v>
      </c>
      <c r="DF39" s="690">
        <f t="shared" si="81"/>
        <v>13</v>
      </c>
      <c r="DG39" s="585"/>
      <c r="DH39" s="703">
        <v>0.9719866438398885</v>
      </c>
      <c r="DI39" s="581">
        <v>25</v>
      </c>
      <c r="DJ39" s="707">
        <f t="shared" si="45"/>
        <v>3</v>
      </c>
      <c r="DK39" s="703">
        <v>0.6583232800503103</v>
      </c>
      <c r="DL39" s="581">
        <v>15</v>
      </c>
      <c r="DM39" s="708">
        <f t="shared" si="46"/>
        <v>-6</v>
      </c>
      <c r="DN39" s="703">
        <v>0.7890163482959679</v>
      </c>
      <c r="DO39" s="581">
        <v>17</v>
      </c>
      <c r="DP39" s="707">
        <f t="shared" si="47"/>
        <v>4</v>
      </c>
    </row>
    <row r="40" spans="1:120" s="581" customFormat="1" ht="10.5" customHeight="1">
      <c r="A40" s="557" t="s">
        <v>35</v>
      </c>
      <c r="B40" s="558" t="s">
        <v>88</v>
      </c>
      <c r="C40" s="559">
        <v>13496</v>
      </c>
      <c r="D40" s="560">
        <v>12284</v>
      </c>
      <c r="E40" s="561">
        <v>30057</v>
      </c>
      <c r="F40" s="562">
        <f t="shared" si="51"/>
        <v>2.446841419732986</v>
      </c>
      <c r="G40" s="563"/>
      <c r="H40" s="564">
        <v>2017202</v>
      </c>
      <c r="I40" s="565">
        <f t="shared" si="52"/>
        <v>149466.6567871962</v>
      </c>
      <c r="J40" s="566">
        <f t="shared" si="53"/>
        <v>33</v>
      </c>
      <c r="K40" s="567"/>
      <c r="L40" s="567"/>
      <c r="M40" s="567"/>
      <c r="N40" s="568"/>
      <c r="O40" s="569"/>
      <c r="P40" s="557" t="s">
        <v>107</v>
      </c>
      <c r="Q40" s="564">
        <v>657233</v>
      </c>
      <c r="R40" s="636">
        <f t="shared" si="54"/>
        <v>48698.35506816835</v>
      </c>
      <c r="S40" s="564">
        <f t="shared" si="55"/>
        <v>17</v>
      </c>
      <c r="T40" s="637">
        <f t="shared" si="56"/>
        <v>0.3373428857690744</v>
      </c>
      <c r="U40" s="573">
        <v>637806</v>
      </c>
      <c r="V40" s="570">
        <v>47258.89152341434</v>
      </c>
      <c r="W40" s="571">
        <v>15</v>
      </c>
      <c r="X40" s="574">
        <f t="shared" si="32"/>
        <v>0.5181294872857192</v>
      </c>
      <c r="Y40" s="645">
        <f t="shared" si="33"/>
        <v>-2.955877139461966</v>
      </c>
      <c r="Z40" s="563"/>
      <c r="AA40" s="557" t="s">
        <v>107</v>
      </c>
      <c r="AB40" s="564">
        <v>197102</v>
      </c>
      <c r="AC40" s="564">
        <f t="shared" si="57"/>
        <v>14604.475400118554</v>
      </c>
      <c r="AD40" s="564">
        <f t="shared" si="58"/>
        <v>17</v>
      </c>
      <c r="AE40" s="637">
        <f t="shared" si="59"/>
        <v>0.10116801419109525</v>
      </c>
      <c r="AF40" s="564">
        <f t="shared" si="60"/>
        <v>43</v>
      </c>
      <c r="AG40" s="573">
        <v>179573</v>
      </c>
      <c r="AH40" s="573">
        <v>13305.64611736811</v>
      </c>
      <c r="AI40" s="573">
        <v>11</v>
      </c>
      <c r="AJ40" s="574">
        <f t="shared" si="34"/>
        <v>0.14587831789032785</v>
      </c>
      <c r="AK40" s="573">
        <f t="shared" si="35"/>
        <v>32</v>
      </c>
      <c r="AL40" s="645">
        <f t="shared" si="36"/>
        <v>-8.893364856774665</v>
      </c>
      <c r="AM40" s="569"/>
      <c r="AN40" s="557" t="s">
        <v>107</v>
      </c>
      <c r="AO40" s="564">
        <v>97780</v>
      </c>
      <c r="AP40" s="564">
        <f t="shared" si="61"/>
        <v>7245.10966212211</v>
      </c>
      <c r="AQ40" s="564">
        <f t="shared" si="62"/>
        <v>25</v>
      </c>
      <c r="AR40" s="637">
        <f t="shared" si="63"/>
        <v>0.050188270172830785</v>
      </c>
      <c r="AS40" s="564">
        <f t="shared" si="64"/>
        <v>14</v>
      </c>
      <c r="AT40" s="573">
        <v>108578</v>
      </c>
      <c r="AU40" s="573">
        <v>8045.198577356254</v>
      </c>
      <c r="AV40" s="573">
        <v>22</v>
      </c>
      <c r="AW40" s="574">
        <f t="shared" si="37"/>
        <v>0.08820466328399046</v>
      </c>
      <c r="AX40" s="573">
        <f t="shared" si="38"/>
        <v>30</v>
      </c>
      <c r="AY40" s="645">
        <f t="shared" si="39"/>
        <v>11.043158110042953</v>
      </c>
      <c r="AZ40" s="569"/>
      <c r="BA40" s="557" t="s">
        <v>107</v>
      </c>
      <c r="BB40" s="564">
        <v>1948264</v>
      </c>
      <c r="BC40" s="564">
        <f t="shared" si="65"/>
        <v>144358.62477771193</v>
      </c>
      <c r="BD40" s="564">
        <f t="shared" si="66"/>
        <v>34</v>
      </c>
      <c r="BE40" s="573">
        <v>1230978</v>
      </c>
      <c r="BF40" s="573">
        <v>91210.58091286306</v>
      </c>
      <c r="BG40" s="573">
        <v>14</v>
      </c>
      <c r="BH40" s="644">
        <f t="shared" si="40"/>
        <v>-36.81667371567715</v>
      </c>
      <c r="BI40" s="569"/>
      <c r="BJ40" s="557" t="s">
        <v>107</v>
      </c>
      <c r="BK40" s="575">
        <v>7</v>
      </c>
      <c r="BL40" s="575">
        <v>683</v>
      </c>
      <c r="BM40" s="576">
        <f t="shared" si="48"/>
        <v>0.010248901903367497</v>
      </c>
      <c r="BN40" s="577">
        <f t="shared" si="49"/>
        <v>32</v>
      </c>
      <c r="BO40" s="563"/>
      <c r="BP40" s="578" t="s">
        <v>107</v>
      </c>
      <c r="BQ40" s="575">
        <v>59</v>
      </c>
      <c r="BR40" s="575">
        <v>2317</v>
      </c>
      <c r="BS40" s="576">
        <f t="shared" si="67"/>
        <v>0.025463962019853258</v>
      </c>
      <c r="BT40" s="577">
        <f t="shared" si="68"/>
        <v>47</v>
      </c>
      <c r="BU40" s="563"/>
      <c r="BV40" s="579" t="s">
        <v>107</v>
      </c>
      <c r="BW40" s="575">
        <v>27</v>
      </c>
      <c r="BX40" s="575">
        <v>249</v>
      </c>
      <c r="BY40" s="576">
        <f t="shared" si="69"/>
        <v>0.10843373493975904</v>
      </c>
      <c r="BZ40" s="577">
        <f t="shared" si="70"/>
        <v>45</v>
      </c>
      <c r="CA40" s="520"/>
      <c r="CB40" s="557" t="s">
        <v>35</v>
      </c>
      <c r="CC40" s="575">
        <v>90</v>
      </c>
      <c r="CD40" s="575">
        <v>249</v>
      </c>
      <c r="CE40" s="572">
        <f t="shared" si="71"/>
        <v>0.3614457831325301</v>
      </c>
      <c r="CF40" s="577">
        <f t="shared" si="72"/>
        <v>13</v>
      </c>
      <c r="CG40" s="519"/>
      <c r="CH40" s="557" t="s">
        <v>35</v>
      </c>
      <c r="CI40" s="575">
        <v>64</v>
      </c>
      <c r="CJ40" s="575">
        <v>2317</v>
      </c>
      <c r="CK40" s="572">
        <f t="shared" si="73"/>
        <v>0.02762192490289167</v>
      </c>
      <c r="CL40" s="577">
        <f t="shared" si="74"/>
        <v>17</v>
      </c>
      <c r="CM40" s="563"/>
      <c r="CN40" s="557" t="s">
        <v>107</v>
      </c>
      <c r="CO40" s="577">
        <v>754</v>
      </c>
      <c r="CP40" s="577">
        <v>47572</v>
      </c>
      <c r="CQ40" s="580">
        <f t="shared" si="75"/>
        <v>1.5849659463549988</v>
      </c>
      <c r="CR40" s="575">
        <f t="shared" si="76"/>
        <v>34</v>
      </c>
      <c r="CS40" s="563"/>
      <c r="CT40" s="581" t="s">
        <v>107</v>
      </c>
      <c r="CU40" s="582">
        <v>23524</v>
      </c>
      <c r="CV40" s="582">
        <v>7407</v>
      </c>
      <c r="CW40" s="583">
        <f t="shared" si="77"/>
        <v>0.3148699200816188</v>
      </c>
      <c r="CX40" s="584">
        <f t="shared" si="78"/>
        <v>40</v>
      </c>
      <c r="CY40" s="585"/>
      <c r="CZ40" s="581" t="s">
        <v>107</v>
      </c>
      <c r="DA40" s="685">
        <f t="shared" si="43"/>
        <v>0.6475469992885058</v>
      </c>
      <c r="DB40" s="584">
        <f t="shared" si="79"/>
        <v>15</v>
      </c>
      <c r="DC40" s="586">
        <f t="shared" si="50"/>
        <v>1.3921925289941466</v>
      </c>
      <c r="DD40" s="587">
        <f t="shared" si="80"/>
        <v>41</v>
      </c>
      <c r="DE40" s="685">
        <f t="shared" si="44"/>
        <v>1.1214123363739137</v>
      </c>
      <c r="DF40" s="690">
        <f t="shared" si="81"/>
        <v>34</v>
      </c>
      <c r="DG40" s="585"/>
      <c r="DH40" s="703">
        <v>0.9013862296593613</v>
      </c>
      <c r="DI40" s="581">
        <v>23</v>
      </c>
      <c r="DJ40" s="687">
        <f t="shared" si="45"/>
        <v>8</v>
      </c>
      <c r="DK40" s="703">
        <v>1.341338069953602</v>
      </c>
      <c r="DL40" s="581">
        <v>35</v>
      </c>
      <c r="DM40" s="708">
        <f t="shared" si="46"/>
        <v>-6</v>
      </c>
      <c r="DN40" s="703">
        <v>1.158024803164335</v>
      </c>
      <c r="DO40" s="581">
        <v>33</v>
      </c>
      <c r="DP40" s="707">
        <f t="shared" si="47"/>
        <v>-1</v>
      </c>
    </row>
    <row r="41" spans="1:120" s="581" customFormat="1" ht="10.5" customHeight="1">
      <c r="A41" s="557" t="s">
        <v>36</v>
      </c>
      <c r="B41" s="558" t="s">
        <v>89</v>
      </c>
      <c r="C41" s="588">
        <v>8163</v>
      </c>
      <c r="D41" s="560">
        <v>7536</v>
      </c>
      <c r="E41" s="561">
        <v>18266</v>
      </c>
      <c r="F41" s="562">
        <f t="shared" si="51"/>
        <v>2.4238322717622083</v>
      </c>
      <c r="G41" s="563"/>
      <c r="H41" s="564">
        <v>1499343</v>
      </c>
      <c r="I41" s="565">
        <f t="shared" si="52"/>
        <v>183675.48695332598</v>
      </c>
      <c r="J41" s="566">
        <f t="shared" si="53"/>
        <v>37</v>
      </c>
      <c r="K41" s="567"/>
      <c r="L41" s="567"/>
      <c r="M41" s="567"/>
      <c r="N41" s="568"/>
      <c r="O41" s="569"/>
      <c r="P41" s="557" t="s">
        <v>36</v>
      </c>
      <c r="Q41" s="564">
        <v>599761</v>
      </c>
      <c r="R41" s="636">
        <f t="shared" si="54"/>
        <v>73473.11037608722</v>
      </c>
      <c r="S41" s="564">
        <f t="shared" si="55"/>
        <v>31</v>
      </c>
      <c r="T41" s="637">
        <f t="shared" si="56"/>
        <v>0.5776163445814368</v>
      </c>
      <c r="U41" s="573">
        <v>709125</v>
      </c>
      <c r="V41" s="570">
        <v>86870.63579566336</v>
      </c>
      <c r="W41" s="571">
        <v>32</v>
      </c>
      <c r="X41" s="574">
        <f t="shared" si="32"/>
        <v>0.4424095528645492</v>
      </c>
      <c r="Y41" s="645">
        <f t="shared" si="33"/>
        <v>18.23459678105112</v>
      </c>
      <c r="Z41" s="563"/>
      <c r="AA41" s="557" t="s">
        <v>36</v>
      </c>
      <c r="AB41" s="564">
        <v>235119</v>
      </c>
      <c r="AC41" s="564">
        <f t="shared" si="57"/>
        <v>28803.013597941932</v>
      </c>
      <c r="AD41" s="564">
        <f t="shared" si="58"/>
        <v>36</v>
      </c>
      <c r="AE41" s="637">
        <f t="shared" si="59"/>
        <v>0.22643782660366857</v>
      </c>
      <c r="AF41" s="564">
        <f t="shared" si="60"/>
        <v>13</v>
      </c>
      <c r="AG41" s="573">
        <v>490686</v>
      </c>
      <c r="AH41" s="573">
        <v>60110.98860712973</v>
      </c>
      <c r="AI41" s="573">
        <v>44</v>
      </c>
      <c r="AJ41" s="574">
        <f t="shared" si="34"/>
        <v>0.3061296299762301</v>
      </c>
      <c r="AK41" s="573">
        <f t="shared" si="35"/>
        <v>7</v>
      </c>
      <c r="AL41" s="645">
        <f t="shared" si="36"/>
        <v>108.69687264746788</v>
      </c>
      <c r="AM41" s="569"/>
      <c r="AN41" s="557" t="s">
        <v>36</v>
      </c>
      <c r="AO41" s="564">
        <v>107878</v>
      </c>
      <c r="AP41" s="564">
        <f t="shared" si="61"/>
        <v>13215.484503246356</v>
      </c>
      <c r="AQ41" s="564">
        <f t="shared" si="62"/>
        <v>35</v>
      </c>
      <c r="AR41" s="637">
        <f t="shared" si="63"/>
        <v>0.10389487816106123</v>
      </c>
      <c r="AS41" s="564">
        <f t="shared" si="64"/>
        <v>38</v>
      </c>
      <c r="AT41" s="573">
        <v>84701</v>
      </c>
      <c r="AU41" s="573">
        <v>10376.209726816121</v>
      </c>
      <c r="AV41" s="573">
        <v>25</v>
      </c>
      <c r="AW41" s="574">
        <f t="shared" si="37"/>
        <v>0.05284333726378309</v>
      </c>
      <c r="AX41" s="573">
        <f t="shared" si="38"/>
        <v>13</v>
      </c>
      <c r="AY41" s="645">
        <f t="shared" si="39"/>
        <v>-21.484454661747534</v>
      </c>
      <c r="AZ41" s="569"/>
      <c r="BA41" s="557" t="s">
        <v>36</v>
      </c>
      <c r="BB41" s="564">
        <v>1038338</v>
      </c>
      <c r="BC41" s="564">
        <f t="shared" si="65"/>
        <v>127200.53901751807</v>
      </c>
      <c r="BD41" s="564">
        <f t="shared" si="66"/>
        <v>30</v>
      </c>
      <c r="BE41" s="573">
        <v>1602870</v>
      </c>
      <c r="BF41" s="573">
        <v>196357.9566335906</v>
      </c>
      <c r="BG41" s="573">
        <v>37</v>
      </c>
      <c r="BH41" s="644">
        <f t="shared" si="40"/>
        <v>54.36880861530639</v>
      </c>
      <c r="BI41" s="569"/>
      <c r="BJ41" s="557" t="s">
        <v>36</v>
      </c>
      <c r="BK41" s="575">
        <v>0</v>
      </c>
      <c r="BL41" s="575">
        <v>554</v>
      </c>
      <c r="BM41" s="576">
        <f t="shared" si="48"/>
        <v>0</v>
      </c>
      <c r="BN41" s="577">
        <f t="shared" si="49"/>
        <v>1</v>
      </c>
      <c r="BO41" s="563"/>
      <c r="BP41" s="578" t="s">
        <v>36</v>
      </c>
      <c r="BQ41" s="575">
        <v>11</v>
      </c>
      <c r="BR41" s="575">
        <v>2783</v>
      </c>
      <c r="BS41" s="576">
        <f t="shared" si="67"/>
        <v>0.003952569169960474</v>
      </c>
      <c r="BT41" s="577">
        <f t="shared" si="68"/>
        <v>24</v>
      </c>
      <c r="BU41" s="563"/>
      <c r="BV41" s="579" t="s">
        <v>36</v>
      </c>
      <c r="BW41" s="575">
        <v>0</v>
      </c>
      <c r="BX41" s="575">
        <v>172</v>
      </c>
      <c r="BY41" s="576">
        <f t="shared" si="69"/>
        <v>0</v>
      </c>
      <c r="BZ41" s="577">
        <f t="shared" si="70"/>
        <v>1</v>
      </c>
      <c r="CA41" s="520"/>
      <c r="CB41" s="557" t="s">
        <v>36</v>
      </c>
      <c r="CC41" s="575">
        <v>70</v>
      </c>
      <c r="CD41" s="575">
        <v>172</v>
      </c>
      <c r="CE41" s="572">
        <f t="shared" si="71"/>
        <v>0.4069767441860465</v>
      </c>
      <c r="CF41" s="577">
        <f t="shared" si="72"/>
        <v>20</v>
      </c>
      <c r="CG41" s="519"/>
      <c r="CH41" s="557" t="s">
        <v>36</v>
      </c>
      <c r="CI41" s="575">
        <v>177</v>
      </c>
      <c r="CJ41" s="575">
        <v>2783</v>
      </c>
      <c r="CK41" s="572">
        <f t="shared" si="73"/>
        <v>0.063600431189364</v>
      </c>
      <c r="CL41" s="577">
        <f t="shared" si="74"/>
        <v>25</v>
      </c>
      <c r="CM41" s="563"/>
      <c r="CN41" s="557" t="s">
        <v>36</v>
      </c>
      <c r="CO41" s="577">
        <v>455</v>
      </c>
      <c r="CP41" s="577">
        <v>34750</v>
      </c>
      <c r="CQ41" s="580">
        <f t="shared" si="75"/>
        <v>1.3093525179856116</v>
      </c>
      <c r="CR41" s="575">
        <f t="shared" si="76"/>
        <v>22</v>
      </c>
      <c r="CS41" s="563"/>
      <c r="CT41" s="581" t="s">
        <v>36</v>
      </c>
      <c r="CU41" s="582">
        <v>7318</v>
      </c>
      <c r="CV41" s="582">
        <v>1669</v>
      </c>
      <c r="CW41" s="583">
        <f t="shared" si="77"/>
        <v>0.22806777808144302</v>
      </c>
      <c r="CX41" s="584">
        <f t="shared" si="78"/>
        <v>21</v>
      </c>
      <c r="CY41" s="585"/>
      <c r="CZ41" s="581" t="s">
        <v>36</v>
      </c>
      <c r="DA41" s="685">
        <f t="shared" si="43"/>
        <v>1.4988807330572977</v>
      </c>
      <c r="DB41" s="584">
        <f t="shared" si="79"/>
        <v>38</v>
      </c>
      <c r="DC41" s="586">
        <f t="shared" si="50"/>
        <v>0.558184318349513</v>
      </c>
      <c r="DD41" s="587">
        <f t="shared" si="80"/>
        <v>12</v>
      </c>
      <c r="DE41" s="685">
        <f t="shared" si="44"/>
        <v>0.9002557418796165</v>
      </c>
      <c r="DF41" s="690">
        <f t="shared" si="81"/>
        <v>22</v>
      </c>
      <c r="DG41" s="585"/>
      <c r="DH41" s="703">
        <v>0.8570846311607454</v>
      </c>
      <c r="DI41" s="581">
        <v>21</v>
      </c>
      <c r="DJ41" s="709">
        <f t="shared" si="45"/>
        <v>-17</v>
      </c>
      <c r="DK41" s="703">
        <v>0.5728419233933432</v>
      </c>
      <c r="DL41" s="581">
        <v>12</v>
      </c>
      <c r="DM41" s="707">
        <f t="shared" si="46"/>
        <v>0</v>
      </c>
      <c r="DN41" s="703">
        <v>0.6912763849630941</v>
      </c>
      <c r="DO41" s="581">
        <v>11</v>
      </c>
      <c r="DP41" s="709">
        <f t="shared" si="47"/>
        <v>-11</v>
      </c>
    </row>
    <row r="42" spans="1:120" s="581" customFormat="1" ht="10.5" customHeight="1">
      <c r="A42" s="557" t="s">
        <v>37</v>
      </c>
      <c r="B42" s="558" t="s">
        <v>90</v>
      </c>
      <c r="C42" s="559">
        <v>43621</v>
      </c>
      <c r="D42" s="560">
        <v>39871</v>
      </c>
      <c r="E42" s="561">
        <v>88445</v>
      </c>
      <c r="F42" s="562">
        <f t="shared" si="51"/>
        <v>2.2182789496125004</v>
      </c>
      <c r="G42" s="563"/>
      <c r="H42" s="564">
        <v>5550976</v>
      </c>
      <c r="I42" s="565">
        <f t="shared" si="52"/>
        <v>127254.67091538479</v>
      </c>
      <c r="J42" s="566">
        <f t="shared" si="53"/>
        <v>27</v>
      </c>
      <c r="K42" s="567"/>
      <c r="L42" s="567"/>
      <c r="M42" s="567"/>
      <c r="N42" s="568"/>
      <c r="O42" s="569"/>
      <c r="P42" s="557" t="s">
        <v>37</v>
      </c>
      <c r="Q42" s="564">
        <v>2272207</v>
      </c>
      <c r="R42" s="636">
        <f t="shared" si="54"/>
        <v>52089.750349602255</v>
      </c>
      <c r="S42" s="564">
        <f t="shared" si="55"/>
        <v>18</v>
      </c>
      <c r="T42" s="637">
        <f t="shared" si="56"/>
        <v>0.42802756231312</v>
      </c>
      <c r="U42" s="573">
        <v>2553171</v>
      </c>
      <c r="V42" s="570">
        <v>58530.77646087894</v>
      </c>
      <c r="W42" s="571">
        <v>19</v>
      </c>
      <c r="X42" s="574">
        <f t="shared" si="32"/>
        <v>0.44342467651965684</v>
      </c>
      <c r="Y42" s="645">
        <f t="shared" si="33"/>
        <v>12.365246652263643</v>
      </c>
      <c r="Z42" s="563"/>
      <c r="AA42" s="557" t="s">
        <v>37</v>
      </c>
      <c r="AB42" s="564">
        <v>1328258</v>
      </c>
      <c r="AC42" s="564">
        <f t="shared" si="57"/>
        <v>30449.966759129777</v>
      </c>
      <c r="AD42" s="564">
        <f t="shared" si="58"/>
        <v>39</v>
      </c>
      <c r="AE42" s="637">
        <f t="shared" si="59"/>
        <v>0.2502109331865011</v>
      </c>
      <c r="AF42" s="564">
        <f t="shared" si="60"/>
        <v>8</v>
      </c>
      <c r="AG42" s="573">
        <v>1609556</v>
      </c>
      <c r="AH42" s="573">
        <v>36898.6497329268</v>
      </c>
      <c r="AI42" s="573">
        <v>38</v>
      </c>
      <c r="AJ42" s="574">
        <f t="shared" si="34"/>
        <v>0.279541342370046</v>
      </c>
      <c r="AK42" s="573">
        <f t="shared" si="35"/>
        <v>9</v>
      </c>
      <c r="AL42" s="645">
        <f t="shared" si="36"/>
        <v>21.17796391966019</v>
      </c>
      <c r="AM42" s="569"/>
      <c r="AN42" s="557" t="s">
        <v>37</v>
      </c>
      <c r="AO42" s="564">
        <v>461560</v>
      </c>
      <c r="AP42" s="564">
        <f t="shared" si="61"/>
        <v>10581.142110451388</v>
      </c>
      <c r="AQ42" s="564">
        <f t="shared" si="62"/>
        <v>29</v>
      </c>
      <c r="AR42" s="637">
        <f t="shared" si="63"/>
        <v>0.08694648051926768</v>
      </c>
      <c r="AS42" s="564">
        <f t="shared" si="64"/>
        <v>31</v>
      </c>
      <c r="AT42" s="573">
        <v>482324</v>
      </c>
      <c r="AU42" s="573">
        <v>11057.151372045575</v>
      </c>
      <c r="AV42" s="573">
        <v>27</v>
      </c>
      <c r="AW42" s="574">
        <f t="shared" si="37"/>
        <v>0.08376813134634029</v>
      </c>
      <c r="AX42" s="573">
        <f t="shared" si="38"/>
        <v>27</v>
      </c>
      <c r="AY42" s="645">
        <f t="shared" si="39"/>
        <v>4.498656729352634</v>
      </c>
      <c r="AZ42" s="569"/>
      <c r="BA42" s="557" t="s">
        <v>37</v>
      </c>
      <c r="BB42" s="564">
        <v>5308553</v>
      </c>
      <c r="BC42" s="564">
        <f t="shared" si="65"/>
        <v>121697.18713463699</v>
      </c>
      <c r="BD42" s="564">
        <f t="shared" si="66"/>
        <v>28</v>
      </c>
      <c r="BE42" s="573">
        <v>5757846</v>
      </c>
      <c r="BF42" s="573">
        <v>131997.1114830013</v>
      </c>
      <c r="BG42" s="573">
        <v>27</v>
      </c>
      <c r="BH42" s="644">
        <f t="shared" si="40"/>
        <v>8.463568132408199</v>
      </c>
      <c r="BI42" s="569"/>
      <c r="BJ42" s="557" t="s">
        <v>37</v>
      </c>
      <c r="BK42" s="575">
        <v>5</v>
      </c>
      <c r="BL42" s="575">
        <v>1070</v>
      </c>
      <c r="BM42" s="576">
        <f t="shared" si="48"/>
        <v>0.004672897196261682</v>
      </c>
      <c r="BN42" s="577">
        <f t="shared" si="49"/>
        <v>26</v>
      </c>
      <c r="BO42" s="563"/>
      <c r="BP42" s="578" t="s">
        <v>37</v>
      </c>
      <c r="BQ42" s="575">
        <v>9</v>
      </c>
      <c r="BR42" s="575">
        <v>1925</v>
      </c>
      <c r="BS42" s="576">
        <f t="shared" si="67"/>
        <v>0.004675324675324675</v>
      </c>
      <c r="BT42" s="577">
        <f t="shared" si="68"/>
        <v>27</v>
      </c>
      <c r="BU42" s="563"/>
      <c r="BV42" s="579" t="s">
        <v>37</v>
      </c>
      <c r="BW42" s="575">
        <v>14</v>
      </c>
      <c r="BX42" s="575">
        <v>673</v>
      </c>
      <c r="BY42" s="576">
        <f t="shared" si="69"/>
        <v>0.020802377414561663</v>
      </c>
      <c r="BZ42" s="577">
        <f t="shared" si="70"/>
        <v>19</v>
      </c>
      <c r="CA42" s="520"/>
      <c r="CB42" s="557" t="s">
        <v>37</v>
      </c>
      <c r="CC42" s="575">
        <v>291</v>
      </c>
      <c r="CD42" s="575">
        <v>688</v>
      </c>
      <c r="CE42" s="572">
        <f t="shared" si="71"/>
        <v>0.42296511627906974</v>
      </c>
      <c r="CF42" s="577">
        <f t="shared" si="72"/>
        <v>21</v>
      </c>
      <c r="CG42" s="519"/>
      <c r="CH42" s="557" t="s">
        <v>37</v>
      </c>
      <c r="CI42" s="575">
        <v>807</v>
      </c>
      <c r="CJ42" s="575">
        <v>1962</v>
      </c>
      <c r="CK42" s="572">
        <f t="shared" si="73"/>
        <v>0.41131498470948014</v>
      </c>
      <c r="CL42" s="577">
        <f t="shared" si="74"/>
        <v>50</v>
      </c>
      <c r="CM42" s="563"/>
      <c r="CN42" s="557" t="s">
        <v>37</v>
      </c>
      <c r="CO42" s="577">
        <v>1491</v>
      </c>
      <c r="CP42" s="577">
        <v>108699</v>
      </c>
      <c r="CQ42" s="580">
        <f t="shared" si="75"/>
        <v>1.3716777523252284</v>
      </c>
      <c r="CR42" s="575">
        <f t="shared" si="76"/>
        <v>25</v>
      </c>
      <c r="CS42" s="563"/>
      <c r="CT42" s="581" t="s">
        <v>37</v>
      </c>
      <c r="CU42" s="582">
        <v>22325</v>
      </c>
      <c r="CV42" s="582">
        <v>9736</v>
      </c>
      <c r="CW42" s="583">
        <f t="shared" si="77"/>
        <v>0.4361030235162374</v>
      </c>
      <c r="CX42" s="584">
        <f t="shared" si="78"/>
        <v>47</v>
      </c>
      <c r="CY42" s="585"/>
      <c r="CZ42" s="581" t="s">
        <v>37</v>
      </c>
      <c r="DA42" s="685">
        <f t="shared" si="43"/>
        <v>1.1757990443366184</v>
      </c>
      <c r="DB42" s="584">
        <f t="shared" si="79"/>
        <v>33</v>
      </c>
      <c r="DC42" s="586">
        <f t="shared" si="50"/>
        <v>1.2719144253957906</v>
      </c>
      <c r="DD42" s="587">
        <f t="shared" si="80"/>
        <v>38</v>
      </c>
      <c r="DE42" s="685">
        <f t="shared" si="44"/>
        <v>1.2369633777379099</v>
      </c>
      <c r="DF42" s="690">
        <f t="shared" si="81"/>
        <v>38</v>
      </c>
      <c r="DG42" s="585"/>
      <c r="DH42" s="703">
        <v>1.1769358764681501</v>
      </c>
      <c r="DI42" s="581">
        <v>35</v>
      </c>
      <c r="DJ42" s="707">
        <f t="shared" si="45"/>
        <v>2</v>
      </c>
      <c r="DK42" s="703">
        <v>1.381258036553698</v>
      </c>
      <c r="DL42" s="581">
        <v>39</v>
      </c>
      <c r="DM42" s="707">
        <f t="shared" si="46"/>
        <v>1</v>
      </c>
      <c r="DN42" s="703">
        <v>1.2961238031847195</v>
      </c>
      <c r="DO42" s="581">
        <v>36</v>
      </c>
      <c r="DP42" s="707">
        <f t="shared" si="47"/>
        <v>-2</v>
      </c>
    </row>
    <row r="43" spans="1:120" s="581" customFormat="1" ht="10.5" customHeight="1">
      <c r="A43" s="557" t="s">
        <v>38</v>
      </c>
      <c r="B43" s="558" t="s">
        <v>91</v>
      </c>
      <c r="C43" s="559">
        <v>1108</v>
      </c>
      <c r="D43" s="560">
        <v>1105</v>
      </c>
      <c r="E43" s="561">
        <v>2908</v>
      </c>
      <c r="F43" s="562">
        <f t="shared" si="51"/>
        <v>2.6316742081447964</v>
      </c>
      <c r="G43" s="563"/>
      <c r="H43" s="564">
        <v>608915</v>
      </c>
      <c r="I43" s="565">
        <f t="shared" si="52"/>
        <v>549562.2743682311</v>
      </c>
      <c r="J43" s="566">
        <f t="shared" si="53"/>
        <v>47</v>
      </c>
      <c r="K43" s="567"/>
      <c r="L43" s="567"/>
      <c r="M43" s="567"/>
      <c r="N43" s="568"/>
      <c r="O43" s="569"/>
      <c r="P43" s="557" t="s">
        <v>38</v>
      </c>
      <c r="Q43" s="564">
        <v>242039</v>
      </c>
      <c r="R43" s="636">
        <f t="shared" si="54"/>
        <v>218446.75090252707</v>
      </c>
      <c r="S43" s="564">
        <f t="shared" si="55"/>
        <v>47</v>
      </c>
      <c r="T43" s="637">
        <f t="shared" si="56"/>
        <v>0.5140305607764434</v>
      </c>
      <c r="U43" s="573">
        <v>258043</v>
      </c>
      <c r="V43" s="570">
        <v>232890.79422382673</v>
      </c>
      <c r="W43" s="571">
        <v>47</v>
      </c>
      <c r="X43" s="574">
        <f t="shared" si="32"/>
        <v>0.5337609604441474</v>
      </c>
      <c r="Y43" s="645">
        <f t="shared" si="33"/>
        <v>6.612157544858482</v>
      </c>
      <c r="Z43" s="563"/>
      <c r="AA43" s="557" t="s">
        <v>38</v>
      </c>
      <c r="AB43" s="564">
        <v>94301</v>
      </c>
      <c r="AC43" s="564">
        <f t="shared" si="57"/>
        <v>85109.20577617329</v>
      </c>
      <c r="AD43" s="564">
        <f t="shared" si="58"/>
        <v>48</v>
      </c>
      <c r="AE43" s="637">
        <f t="shared" si="59"/>
        <v>0.20027184012402705</v>
      </c>
      <c r="AF43" s="564">
        <f t="shared" si="60"/>
        <v>20</v>
      </c>
      <c r="AG43" s="573">
        <v>89146</v>
      </c>
      <c r="AH43" s="573">
        <v>80456.67870036101</v>
      </c>
      <c r="AI43" s="573">
        <v>47</v>
      </c>
      <c r="AJ43" s="574">
        <f t="shared" si="34"/>
        <v>0.18439816069319445</v>
      </c>
      <c r="AK43" s="573">
        <f t="shared" si="35"/>
        <v>20</v>
      </c>
      <c r="AL43" s="645">
        <f t="shared" si="36"/>
        <v>-5.466538000657474</v>
      </c>
      <c r="AM43" s="569"/>
      <c r="AN43" s="557" t="s">
        <v>38</v>
      </c>
      <c r="AO43" s="564">
        <v>24061</v>
      </c>
      <c r="AP43" s="564">
        <f t="shared" si="61"/>
        <v>21715.703971119132</v>
      </c>
      <c r="AQ43" s="564">
        <f t="shared" si="62"/>
        <v>44</v>
      </c>
      <c r="AR43" s="637">
        <f t="shared" si="63"/>
        <v>0.051099572064179755</v>
      </c>
      <c r="AS43" s="564">
        <f t="shared" si="64"/>
        <v>16</v>
      </c>
      <c r="AT43" s="573">
        <v>52935</v>
      </c>
      <c r="AU43" s="573">
        <v>47775.270758122744</v>
      </c>
      <c r="AV43" s="573">
        <v>46</v>
      </c>
      <c r="AW43" s="574">
        <f t="shared" si="37"/>
        <v>0.10949584542541727</v>
      </c>
      <c r="AX43" s="573">
        <f t="shared" si="38"/>
        <v>36</v>
      </c>
      <c r="AY43" s="645">
        <f t="shared" si="39"/>
        <v>120.0033248825901</v>
      </c>
      <c r="AZ43" s="569"/>
      <c r="BA43" s="557" t="s">
        <v>38</v>
      </c>
      <c r="BB43" s="564">
        <v>470865</v>
      </c>
      <c r="BC43" s="564">
        <f t="shared" si="65"/>
        <v>424968.41155234654</v>
      </c>
      <c r="BD43" s="564">
        <f t="shared" si="66"/>
        <v>46</v>
      </c>
      <c r="BE43" s="573">
        <v>483443</v>
      </c>
      <c r="BF43" s="573">
        <v>436320.39711191336</v>
      </c>
      <c r="BG43" s="573">
        <v>46</v>
      </c>
      <c r="BH43" s="644">
        <f t="shared" si="40"/>
        <v>2.6712539687596313</v>
      </c>
      <c r="BI43" s="569"/>
      <c r="BJ43" s="557" t="s">
        <v>38</v>
      </c>
      <c r="BK43" s="575">
        <v>0</v>
      </c>
      <c r="BL43" s="575">
        <v>22</v>
      </c>
      <c r="BM43" s="576">
        <f t="shared" si="48"/>
        <v>0</v>
      </c>
      <c r="BN43" s="577">
        <f t="shared" si="49"/>
        <v>1</v>
      </c>
      <c r="BO43" s="563"/>
      <c r="BP43" s="578" t="s">
        <v>38</v>
      </c>
      <c r="BQ43" s="575">
        <v>5</v>
      </c>
      <c r="BR43" s="575">
        <v>49</v>
      </c>
      <c r="BS43" s="576">
        <f t="shared" si="67"/>
        <v>0.10204081632653061</v>
      </c>
      <c r="BT43" s="577">
        <f t="shared" si="68"/>
        <v>49</v>
      </c>
      <c r="BU43" s="563"/>
      <c r="BV43" s="579" t="s">
        <v>38</v>
      </c>
      <c r="BW43" s="575">
        <v>0</v>
      </c>
      <c r="BX43" s="575">
        <v>49</v>
      </c>
      <c r="BY43" s="576">
        <f t="shared" si="69"/>
        <v>0</v>
      </c>
      <c r="BZ43" s="577">
        <f t="shared" si="70"/>
        <v>1</v>
      </c>
      <c r="CA43" s="520"/>
      <c r="CB43" s="557" t="s">
        <v>38</v>
      </c>
      <c r="CC43" s="575">
        <v>25</v>
      </c>
      <c r="CD43" s="575">
        <v>42</v>
      </c>
      <c r="CE43" s="572">
        <f t="shared" si="71"/>
        <v>0.5952380952380952</v>
      </c>
      <c r="CF43" s="577">
        <f t="shared" si="72"/>
        <v>41</v>
      </c>
      <c r="CG43" s="519"/>
      <c r="CH43" s="557" t="s">
        <v>38</v>
      </c>
      <c r="CI43" s="575">
        <v>1</v>
      </c>
      <c r="CJ43" s="575">
        <v>48</v>
      </c>
      <c r="CK43" s="572">
        <f t="shared" si="73"/>
        <v>0.020833333333333332</v>
      </c>
      <c r="CL43" s="577">
        <f t="shared" si="74"/>
        <v>15</v>
      </c>
      <c r="CM43" s="563"/>
      <c r="CN43" s="557" t="s">
        <v>38</v>
      </c>
      <c r="CO43" s="577">
        <v>69</v>
      </c>
      <c r="CP43" s="577">
        <v>8636</v>
      </c>
      <c r="CQ43" s="580">
        <f t="shared" si="75"/>
        <v>0.7989810097267254</v>
      </c>
      <c r="CR43" s="575">
        <f t="shared" si="76"/>
        <v>2</v>
      </c>
      <c r="CS43" s="563"/>
      <c r="CT43" s="581" t="s">
        <v>38</v>
      </c>
      <c r="CU43" s="582">
        <v>748</v>
      </c>
      <c r="CV43" s="582">
        <v>396</v>
      </c>
      <c r="CW43" s="583">
        <f t="shared" si="77"/>
        <v>0.5294117647058824</v>
      </c>
      <c r="CX43" s="584">
        <f t="shared" si="78"/>
        <v>50</v>
      </c>
      <c r="CY43" s="585"/>
      <c r="CZ43" s="581" t="s">
        <v>38</v>
      </c>
      <c r="DA43" s="685">
        <f t="shared" si="43"/>
        <v>3.271160069024174</v>
      </c>
      <c r="DB43" s="584">
        <f t="shared" si="79"/>
        <v>48</v>
      </c>
      <c r="DC43" s="586">
        <f t="shared" si="50"/>
        <v>2.8509696829395295</v>
      </c>
      <c r="DD43" s="587">
        <f t="shared" si="80"/>
        <v>49</v>
      </c>
      <c r="DE43" s="685">
        <f t="shared" si="44"/>
        <v>3.0037661869703096</v>
      </c>
      <c r="DF43" s="690">
        <f t="shared" si="81"/>
        <v>49</v>
      </c>
      <c r="DG43" s="585"/>
      <c r="DH43" s="703">
        <v>3.1828800066920744</v>
      </c>
      <c r="DI43" s="581">
        <v>48</v>
      </c>
      <c r="DJ43" s="707">
        <f t="shared" si="45"/>
        <v>0</v>
      </c>
      <c r="DK43" s="703">
        <v>2.5329718552771254</v>
      </c>
      <c r="DL43" s="581">
        <v>48</v>
      </c>
      <c r="DM43" s="707">
        <f t="shared" si="46"/>
        <v>-1</v>
      </c>
      <c r="DN43" s="703">
        <v>2.803766918366687</v>
      </c>
      <c r="DO43" s="581">
        <v>48</v>
      </c>
      <c r="DP43" s="707">
        <f t="shared" si="47"/>
        <v>-1</v>
      </c>
    </row>
    <row r="44" spans="1:120" s="581" customFormat="1" ht="10.5" customHeight="1">
      <c r="A44" s="557" t="s">
        <v>39</v>
      </c>
      <c r="B44" s="558" t="s">
        <v>92</v>
      </c>
      <c r="C44" s="559">
        <v>41628</v>
      </c>
      <c r="D44" s="560">
        <v>41437</v>
      </c>
      <c r="E44" s="561">
        <v>89861</v>
      </c>
      <c r="F44" s="562">
        <f t="shared" si="51"/>
        <v>2.1686174192147116</v>
      </c>
      <c r="G44" s="563"/>
      <c r="H44" s="564">
        <v>1318756</v>
      </c>
      <c r="I44" s="565">
        <f t="shared" si="52"/>
        <v>31679.542615547227</v>
      </c>
      <c r="J44" s="566">
        <f t="shared" si="53"/>
        <v>2</v>
      </c>
      <c r="K44" s="567"/>
      <c r="L44" s="567"/>
      <c r="M44" s="567"/>
      <c r="N44" s="568"/>
      <c r="O44" s="569"/>
      <c r="P44" s="557" t="s">
        <v>39</v>
      </c>
      <c r="Q44" s="564">
        <v>794309</v>
      </c>
      <c r="R44" s="636">
        <f t="shared" si="54"/>
        <v>19081.12328240607</v>
      </c>
      <c r="S44" s="564">
        <f t="shared" si="55"/>
        <v>2</v>
      </c>
      <c r="T44" s="637">
        <f t="shared" si="56"/>
        <v>0.5686694802707647</v>
      </c>
      <c r="U44" s="573">
        <v>602211</v>
      </c>
      <c r="V44" s="570">
        <v>14466.488901700779</v>
      </c>
      <c r="W44" s="571">
        <v>1</v>
      </c>
      <c r="X44" s="574">
        <f t="shared" si="32"/>
        <v>0.420761129145176</v>
      </c>
      <c r="Y44" s="645">
        <f t="shared" si="33"/>
        <v>-24.184291000101968</v>
      </c>
      <c r="Z44" s="563"/>
      <c r="AA44" s="557" t="s">
        <v>39</v>
      </c>
      <c r="AB44" s="564">
        <v>344643</v>
      </c>
      <c r="AC44" s="564">
        <f t="shared" si="57"/>
        <v>8279.115018737388</v>
      </c>
      <c r="AD44" s="564">
        <f t="shared" si="58"/>
        <v>5</v>
      </c>
      <c r="AE44" s="637">
        <f t="shared" si="59"/>
        <v>0.24674019265670807</v>
      </c>
      <c r="AF44" s="564">
        <f t="shared" si="60"/>
        <v>9</v>
      </c>
      <c r="AG44" s="573">
        <v>548386</v>
      </c>
      <c r="AH44" s="573">
        <v>13173.48899778995</v>
      </c>
      <c r="AI44" s="573">
        <v>10</v>
      </c>
      <c r="AJ44" s="574">
        <f t="shared" si="34"/>
        <v>0.3831539320394455</v>
      </c>
      <c r="AK44" s="573">
        <f t="shared" si="35"/>
        <v>2</v>
      </c>
      <c r="AL44" s="645">
        <f t="shared" si="36"/>
        <v>59.11711539186928</v>
      </c>
      <c r="AM44" s="569"/>
      <c r="AN44" s="557" t="s">
        <v>39</v>
      </c>
      <c r="AO44" s="564">
        <v>100894</v>
      </c>
      <c r="AP44" s="564">
        <f t="shared" si="61"/>
        <v>2423.7051984241375</v>
      </c>
      <c r="AQ44" s="564">
        <f t="shared" si="62"/>
        <v>5</v>
      </c>
      <c r="AR44" s="637">
        <f t="shared" si="63"/>
        <v>0.07223302082997742</v>
      </c>
      <c r="AS44" s="564">
        <f t="shared" si="64"/>
        <v>25</v>
      </c>
      <c r="AT44" s="573">
        <v>111901</v>
      </c>
      <c r="AU44" s="573">
        <v>2688.118574036706</v>
      </c>
      <c r="AV44" s="573">
        <v>6</v>
      </c>
      <c r="AW44" s="574">
        <f t="shared" si="37"/>
        <v>0.07818454181752632</v>
      </c>
      <c r="AX44" s="573">
        <f t="shared" si="38"/>
        <v>26</v>
      </c>
      <c r="AY44" s="645">
        <f t="shared" si="39"/>
        <v>10.909469344064066</v>
      </c>
      <c r="AZ44" s="569"/>
      <c r="BA44" s="557" t="s">
        <v>39</v>
      </c>
      <c r="BB44" s="564">
        <v>1396785</v>
      </c>
      <c r="BC44" s="564">
        <f t="shared" si="65"/>
        <v>33553.97809166907</v>
      </c>
      <c r="BD44" s="564">
        <f t="shared" si="66"/>
        <v>2</v>
      </c>
      <c r="BE44" s="573">
        <v>1431242</v>
      </c>
      <c r="BF44" s="573">
        <v>34381.71423080619</v>
      </c>
      <c r="BG44" s="573">
        <v>2</v>
      </c>
      <c r="BH44" s="644">
        <f t="shared" si="40"/>
        <v>2.466879297816046</v>
      </c>
      <c r="BI44" s="569"/>
      <c r="BJ44" s="557" t="s">
        <v>39</v>
      </c>
      <c r="BK44" s="575">
        <v>1</v>
      </c>
      <c r="BL44" s="575">
        <v>580</v>
      </c>
      <c r="BM44" s="576">
        <f t="shared" si="48"/>
        <v>0.0017241379310344827</v>
      </c>
      <c r="BN44" s="577">
        <f t="shared" si="49"/>
        <v>21</v>
      </c>
      <c r="BO44" s="563"/>
      <c r="BP44" s="578" t="s">
        <v>39</v>
      </c>
      <c r="BQ44" s="575">
        <v>2</v>
      </c>
      <c r="BR44" s="575">
        <v>1282</v>
      </c>
      <c r="BS44" s="576">
        <f t="shared" si="67"/>
        <v>0.0015600624024961</v>
      </c>
      <c r="BT44" s="577">
        <f t="shared" si="68"/>
        <v>17</v>
      </c>
      <c r="BU44" s="563"/>
      <c r="BV44" s="579" t="s">
        <v>39</v>
      </c>
      <c r="BW44" s="575">
        <v>2</v>
      </c>
      <c r="BX44" s="575">
        <v>262</v>
      </c>
      <c r="BY44" s="576">
        <f t="shared" si="69"/>
        <v>0.007633587786259542</v>
      </c>
      <c r="BZ44" s="577">
        <f t="shared" si="70"/>
        <v>11</v>
      </c>
      <c r="CA44" s="520"/>
      <c r="CB44" s="593" t="s">
        <v>39</v>
      </c>
      <c r="CC44" s="714">
        <v>118</v>
      </c>
      <c r="CD44" s="714">
        <v>236</v>
      </c>
      <c r="CE44" s="715">
        <f t="shared" si="71"/>
        <v>0.5</v>
      </c>
      <c r="CF44" s="716">
        <f t="shared" si="72"/>
        <v>36</v>
      </c>
      <c r="CG44" s="519"/>
      <c r="CH44" s="557" t="s">
        <v>39</v>
      </c>
      <c r="CI44" s="575">
        <v>85</v>
      </c>
      <c r="CJ44" s="575">
        <v>1281</v>
      </c>
      <c r="CK44" s="572">
        <f t="shared" si="73"/>
        <v>0.0663544106167057</v>
      </c>
      <c r="CL44" s="577">
        <f t="shared" si="74"/>
        <v>26</v>
      </c>
      <c r="CM44" s="563"/>
      <c r="CN44" s="557" t="s">
        <v>39</v>
      </c>
      <c r="CO44" s="577">
        <v>1066</v>
      </c>
      <c r="CP44" s="577">
        <v>51109</v>
      </c>
      <c r="CQ44" s="580">
        <f t="shared" si="75"/>
        <v>2.085738323974251</v>
      </c>
      <c r="CR44" s="575">
        <f t="shared" si="76"/>
        <v>47</v>
      </c>
      <c r="CS44" s="563"/>
      <c r="CT44" s="581" t="s">
        <v>39</v>
      </c>
      <c r="CU44" s="582">
        <v>9221</v>
      </c>
      <c r="CV44" s="582">
        <v>2068</v>
      </c>
      <c r="CW44" s="583">
        <f t="shared" si="77"/>
        <v>0.224270686476521</v>
      </c>
      <c r="CX44" s="584">
        <f t="shared" si="78"/>
        <v>20</v>
      </c>
      <c r="CY44" s="585"/>
      <c r="CZ44" s="581" t="s">
        <v>39</v>
      </c>
      <c r="DA44" s="685">
        <f t="shared" si="43"/>
        <v>0.3448803483785798</v>
      </c>
      <c r="DB44" s="584">
        <f t="shared" si="79"/>
        <v>3</v>
      </c>
      <c r="DC44" s="586">
        <f t="shared" si="50"/>
        <v>0.6460988932687669</v>
      </c>
      <c r="DD44" s="595">
        <f t="shared" si="80"/>
        <v>15</v>
      </c>
      <c r="DE44" s="685">
        <f t="shared" si="44"/>
        <v>0.5365648769450625</v>
      </c>
      <c r="DF44" s="690">
        <f t="shared" si="81"/>
        <v>4</v>
      </c>
      <c r="DG44" s="585"/>
      <c r="DH44" s="703">
        <v>0.3249512270366026</v>
      </c>
      <c r="DI44" s="581">
        <v>1</v>
      </c>
      <c r="DJ44" s="707">
        <f t="shared" si="45"/>
        <v>-2</v>
      </c>
      <c r="DK44" s="703">
        <v>0.7849749322602021</v>
      </c>
      <c r="DL44" s="581">
        <v>24</v>
      </c>
      <c r="DM44" s="687">
        <f t="shared" si="46"/>
        <v>9</v>
      </c>
      <c r="DN44" s="703">
        <v>0.5932983884170356</v>
      </c>
      <c r="DO44" s="581">
        <v>6</v>
      </c>
      <c r="DP44" s="707">
        <f t="shared" si="47"/>
        <v>2</v>
      </c>
    </row>
    <row r="45" spans="1:120" s="581" customFormat="1" ht="10.5" customHeight="1">
      <c r="A45" s="557" t="s">
        <v>40</v>
      </c>
      <c r="B45" s="558" t="s">
        <v>93</v>
      </c>
      <c r="C45" s="559">
        <v>8488</v>
      </c>
      <c r="D45" s="560">
        <v>7843</v>
      </c>
      <c r="E45" s="561">
        <v>18071</v>
      </c>
      <c r="F45" s="562">
        <f t="shared" si="51"/>
        <v>2.3040928216243786</v>
      </c>
      <c r="G45" s="563"/>
      <c r="H45" s="564">
        <v>439357</v>
      </c>
      <c r="I45" s="565">
        <f t="shared" si="52"/>
        <v>51762.13477851084</v>
      </c>
      <c r="J45" s="566">
        <f t="shared" si="53"/>
        <v>7</v>
      </c>
      <c r="K45" s="567"/>
      <c r="L45" s="567"/>
      <c r="M45" s="567"/>
      <c r="N45" s="568"/>
      <c r="O45" s="569"/>
      <c r="P45" s="557" t="s">
        <v>40</v>
      </c>
      <c r="Q45" s="564">
        <v>324616</v>
      </c>
      <c r="R45" s="636">
        <f t="shared" si="54"/>
        <v>38244.10933081998</v>
      </c>
      <c r="S45" s="564">
        <f t="shared" si="55"/>
        <v>12</v>
      </c>
      <c r="T45" s="637">
        <f t="shared" si="56"/>
        <v>0.7070087554994119</v>
      </c>
      <c r="U45" s="573">
        <v>224005</v>
      </c>
      <c r="V45" s="570">
        <v>26390.78699340245</v>
      </c>
      <c r="W45" s="571">
        <v>5</v>
      </c>
      <c r="X45" s="574">
        <f t="shared" si="32"/>
        <v>0.6209201054431857</v>
      </c>
      <c r="Y45" s="645">
        <f t="shared" si="33"/>
        <v>-30.993851196490617</v>
      </c>
      <c r="Z45" s="563"/>
      <c r="AA45" s="557" t="s">
        <v>40</v>
      </c>
      <c r="AB45" s="564">
        <v>60449</v>
      </c>
      <c r="AC45" s="564">
        <f t="shared" si="57"/>
        <v>7121.701225259189</v>
      </c>
      <c r="AD45" s="564">
        <f t="shared" si="58"/>
        <v>3</v>
      </c>
      <c r="AE45" s="637">
        <f t="shared" si="59"/>
        <v>0.13165701093348434</v>
      </c>
      <c r="AF45" s="564">
        <f t="shared" si="60"/>
        <v>35</v>
      </c>
      <c r="AG45" s="573">
        <v>63236</v>
      </c>
      <c r="AH45" s="573">
        <v>7450.04712535344</v>
      </c>
      <c r="AI45" s="573">
        <v>3</v>
      </c>
      <c r="AJ45" s="574">
        <f t="shared" si="34"/>
        <v>0.175284050747998</v>
      </c>
      <c r="AK45" s="573">
        <f t="shared" si="35"/>
        <v>24</v>
      </c>
      <c r="AL45" s="645">
        <f t="shared" si="36"/>
        <v>4.610498105841281</v>
      </c>
      <c r="AM45" s="569"/>
      <c r="AN45" s="557" t="s">
        <v>40</v>
      </c>
      <c r="AO45" s="564">
        <v>49103</v>
      </c>
      <c r="AP45" s="564">
        <f t="shared" si="61"/>
        <v>5784.990574929312</v>
      </c>
      <c r="AQ45" s="564">
        <f t="shared" si="62"/>
        <v>18</v>
      </c>
      <c r="AR45" s="637">
        <f t="shared" si="63"/>
        <v>0.10694559393648996</v>
      </c>
      <c r="AS45" s="564">
        <f t="shared" si="64"/>
        <v>41</v>
      </c>
      <c r="AT45" s="573">
        <v>47209</v>
      </c>
      <c r="AU45" s="573">
        <v>5561.852026390198</v>
      </c>
      <c r="AV45" s="573">
        <v>14</v>
      </c>
      <c r="AW45" s="574">
        <f t="shared" si="37"/>
        <v>0.1308587632323714</v>
      </c>
      <c r="AX45" s="573">
        <f t="shared" si="38"/>
        <v>43</v>
      </c>
      <c r="AY45" s="645">
        <f t="shared" si="39"/>
        <v>-3.8571981345335273</v>
      </c>
      <c r="AZ45" s="569"/>
      <c r="BA45" s="557" t="s">
        <v>40</v>
      </c>
      <c r="BB45" s="564">
        <v>459140</v>
      </c>
      <c r="BC45" s="564">
        <f t="shared" si="65"/>
        <v>54092.8369462771</v>
      </c>
      <c r="BD45" s="564">
        <f t="shared" si="66"/>
        <v>9</v>
      </c>
      <c r="BE45" s="573">
        <v>360763</v>
      </c>
      <c r="BF45" s="573">
        <v>42502.70970782281</v>
      </c>
      <c r="BG45" s="573">
        <v>4</v>
      </c>
      <c r="BH45" s="644">
        <f t="shared" si="40"/>
        <v>-21.42636232957268</v>
      </c>
      <c r="BI45" s="569"/>
      <c r="BJ45" s="557" t="s">
        <v>40</v>
      </c>
      <c r="BK45" s="575">
        <v>0</v>
      </c>
      <c r="BL45" s="575">
        <v>602</v>
      </c>
      <c r="BM45" s="576">
        <f t="shared" si="48"/>
        <v>0</v>
      </c>
      <c r="BN45" s="577">
        <f t="shared" si="49"/>
        <v>1</v>
      </c>
      <c r="BO45" s="563"/>
      <c r="BP45" s="578" t="s">
        <v>40</v>
      </c>
      <c r="BQ45" s="575">
        <v>35</v>
      </c>
      <c r="BR45" s="575">
        <v>2534</v>
      </c>
      <c r="BS45" s="576">
        <f t="shared" si="67"/>
        <v>0.013812154696132596</v>
      </c>
      <c r="BT45" s="577">
        <f t="shared" si="68"/>
        <v>40</v>
      </c>
      <c r="BU45" s="563"/>
      <c r="BV45" s="579" t="s">
        <v>40</v>
      </c>
      <c r="BW45" s="575">
        <v>4</v>
      </c>
      <c r="BX45" s="575">
        <v>76</v>
      </c>
      <c r="BY45" s="576">
        <f t="shared" si="69"/>
        <v>0.05263157894736842</v>
      </c>
      <c r="BZ45" s="577">
        <f t="shared" si="70"/>
        <v>34</v>
      </c>
      <c r="CA45" s="520"/>
      <c r="CB45" s="557" t="s">
        <v>40</v>
      </c>
      <c r="CC45" s="575">
        <v>0</v>
      </c>
      <c r="CD45" s="575">
        <v>76</v>
      </c>
      <c r="CE45" s="572">
        <f t="shared" si="71"/>
        <v>0</v>
      </c>
      <c r="CF45" s="577">
        <f t="shared" si="72"/>
        <v>1</v>
      </c>
      <c r="CG45" s="519"/>
      <c r="CH45" s="557" t="s">
        <v>40</v>
      </c>
      <c r="CI45" s="575">
        <v>0</v>
      </c>
      <c r="CJ45" s="575">
        <v>2533</v>
      </c>
      <c r="CK45" s="572">
        <f t="shared" si="73"/>
        <v>0</v>
      </c>
      <c r="CL45" s="577">
        <f t="shared" si="74"/>
        <v>1</v>
      </c>
      <c r="CM45" s="563"/>
      <c r="CN45" s="557" t="s">
        <v>40</v>
      </c>
      <c r="CO45" s="577">
        <v>146</v>
      </c>
      <c r="CP45" s="577">
        <v>9005</v>
      </c>
      <c r="CQ45" s="580">
        <f t="shared" si="75"/>
        <v>1.6213214880621876</v>
      </c>
      <c r="CR45" s="575">
        <f t="shared" si="76"/>
        <v>38</v>
      </c>
      <c r="CS45" s="563"/>
      <c r="CT45" s="581" t="s">
        <v>40</v>
      </c>
      <c r="CU45" s="582">
        <v>5924</v>
      </c>
      <c r="CV45" s="582">
        <v>1477</v>
      </c>
      <c r="CW45" s="583">
        <f t="shared" si="77"/>
        <v>0.24932478055367996</v>
      </c>
      <c r="CX45" s="584">
        <f t="shared" si="78"/>
        <v>25</v>
      </c>
      <c r="CY45" s="585"/>
      <c r="CZ45" s="581" t="s">
        <v>40</v>
      </c>
      <c r="DA45" s="685">
        <f t="shared" si="43"/>
        <v>0.39647426067174496</v>
      </c>
      <c r="DB45" s="584">
        <f t="shared" si="79"/>
        <v>6</v>
      </c>
      <c r="DC45" s="586">
        <f t="shared" si="50"/>
        <v>0.7473667003275962</v>
      </c>
      <c r="DD45" s="587">
        <f t="shared" si="80"/>
        <v>20</v>
      </c>
      <c r="DE45" s="685">
        <f t="shared" si="44"/>
        <v>0.6197694495436502</v>
      </c>
      <c r="DF45" s="690">
        <f t="shared" si="81"/>
        <v>8</v>
      </c>
      <c r="DG45" s="585"/>
      <c r="DH45" s="703">
        <v>0.5218526288601989</v>
      </c>
      <c r="DI45" s="581">
        <v>10</v>
      </c>
      <c r="DJ45" s="707">
        <f t="shared" si="45"/>
        <v>4</v>
      </c>
      <c r="DK45" s="703">
        <v>0.7140111733900569</v>
      </c>
      <c r="DL45" s="581">
        <v>20</v>
      </c>
      <c r="DM45" s="707">
        <f t="shared" si="46"/>
        <v>0</v>
      </c>
      <c r="DN45" s="703">
        <v>0.6339451131692827</v>
      </c>
      <c r="DO45" s="581">
        <v>7</v>
      </c>
      <c r="DP45" s="707">
        <f t="shared" si="47"/>
        <v>-1</v>
      </c>
    </row>
    <row r="46" spans="1:120" s="581" customFormat="1" ht="10.5" customHeight="1">
      <c r="A46" s="557" t="s">
        <v>41</v>
      </c>
      <c r="B46" s="558" t="s">
        <v>94</v>
      </c>
      <c r="C46" s="559">
        <v>14232</v>
      </c>
      <c r="D46" s="560">
        <v>13886</v>
      </c>
      <c r="E46" s="561">
        <v>36420</v>
      </c>
      <c r="F46" s="562">
        <f t="shared" si="51"/>
        <v>2.6227855393921935</v>
      </c>
      <c r="G46" s="563"/>
      <c r="H46" s="564">
        <v>1487545</v>
      </c>
      <c r="I46" s="565">
        <f t="shared" si="52"/>
        <v>104521.14952220349</v>
      </c>
      <c r="J46" s="566">
        <f t="shared" si="53"/>
        <v>19</v>
      </c>
      <c r="K46" s="567"/>
      <c r="L46" s="567"/>
      <c r="M46" s="567"/>
      <c r="N46" s="568"/>
      <c r="O46" s="569"/>
      <c r="P46" s="557" t="s">
        <v>41</v>
      </c>
      <c r="Q46" s="564">
        <v>930209</v>
      </c>
      <c r="R46" s="636">
        <f t="shared" si="54"/>
        <v>65360.38504777965</v>
      </c>
      <c r="S46" s="564">
        <f t="shared" si="55"/>
        <v>21</v>
      </c>
      <c r="T46" s="637">
        <f t="shared" si="56"/>
        <v>0.6853686049398816</v>
      </c>
      <c r="U46" s="573">
        <v>930209</v>
      </c>
      <c r="V46" s="570">
        <v>65360.38504777965</v>
      </c>
      <c r="W46" s="571">
        <v>25</v>
      </c>
      <c r="X46" s="574">
        <f t="shared" si="32"/>
        <v>0.6853751696475016</v>
      </c>
      <c r="Y46" s="645">
        <f t="shared" si="33"/>
        <v>0</v>
      </c>
      <c r="Z46" s="563"/>
      <c r="AA46" s="557" t="s">
        <v>41</v>
      </c>
      <c r="AB46" s="564">
        <v>246240</v>
      </c>
      <c r="AC46" s="564">
        <f t="shared" si="57"/>
        <v>17301.85497470489</v>
      </c>
      <c r="AD46" s="564">
        <f t="shared" si="58"/>
        <v>22</v>
      </c>
      <c r="AE46" s="637">
        <f t="shared" si="59"/>
        <v>0.18142714731893203</v>
      </c>
      <c r="AF46" s="564">
        <f t="shared" si="60"/>
        <v>23</v>
      </c>
      <c r="AG46" s="573">
        <v>246227</v>
      </c>
      <c r="AH46" s="573">
        <v>17300.941540191117</v>
      </c>
      <c r="AI46" s="573">
        <v>22</v>
      </c>
      <c r="AJ46" s="574">
        <f t="shared" si="34"/>
        <v>0.18141930673299805</v>
      </c>
      <c r="AK46" s="573">
        <f t="shared" si="35"/>
        <v>21</v>
      </c>
      <c r="AL46" s="645">
        <f t="shared" si="36"/>
        <v>-0.005279402209226818</v>
      </c>
      <c r="AM46" s="569"/>
      <c r="AN46" s="557" t="s">
        <v>41</v>
      </c>
      <c r="AO46" s="564">
        <v>143910</v>
      </c>
      <c r="AP46" s="564">
        <f t="shared" si="61"/>
        <v>10111.720067453625</v>
      </c>
      <c r="AQ46" s="564">
        <f t="shared" si="62"/>
        <v>27</v>
      </c>
      <c r="AR46" s="637">
        <f t="shared" si="63"/>
        <v>0.10603143587827936</v>
      </c>
      <c r="AS46" s="564">
        <f t="shared" si="64"/>
        <v>39</v>
      </c>
      <c r="AT46" s="573">
        <v>143910</v>
      </c>
      <c r="AU46" s="573">
        <v>10111.720067453625</v>
      </c>
      <c r="AV46" s="573">
        <v>24</v>
      </c>
      <c r="AW46" s="574">
        <f t="shared" si="37"/>
        <v>0.10603245148560372</v>
      </c>
      <c r="AX46" s="573">
        <f t="shared" si="38"/>
        <v>34</v>
      </c>
      <c r="AY46" s="645">
        <f t="shared" si="39"/>
        <v>0</v>
      </c>
      <c r="AZ46" s="569"/>
      <c r="BA46" s="557" t="s">
        <v>41</v>
      </c>
      <c r="BB46" s="564">
        <v>1357239</v>
      </c>
      <c r="BC46" s="564">
        <f t="shared" si="65"/>
        <v>95365.30354131534</v>
      </c>
      <c r="BD46" s="564">
        <f t="shared" si="66"/>
        <v>19</v>
      </c>
      <c r="BE46" s="573">
        <v>1357226</v>
      </c>
      <c r="BF46" s="573">
        <v>95364.39010680157</v>
      </c>
      <c r="BG46" s="573">
        <v>17</v>
      </c>
      <c r="BH46" s="644">
        <f t="shared" si="40"/>
        <v>-0.0009578268823692892</v>
      </c>
      <c r="BI46" s="569"/>
      <c r="BJ46" s="557" t="s">
        <v>41</v>
      </c>
      <c r="BK46" s="575">
        <v>2</v>
      </c>
      <c r="BL46" s="575">
        <v>689</v>
      </c>
      <c r="BM46" s="576">
        <f t="shared" si="48"/>
        <v>0.002902757619738752</v>
      </c>
      <c r="BN46" s="577">
        <f t="shared" si="49"/>
        <v>22</v>
      </c>
      <c r="BO46" s="563"/>
      <c r="BP46" s="578" t="s">
        <v>41</v>
      </c>
      <c r="BQ46" s="575">
        <v>6</v>
      </c>
      <c r="BR46" s="575">
        <v>1871</v>
      </c>
      <c r="BS46" s="576">
        <f t="shared" si="67"/>
        <v>0.003206841261357563</v>
      </c>
      <c r="BT46" s="577">
        <f t="shared" si="68"/>
        <v>23</v>
      </c>
      <c r="BU46" s="563"/>
      <c r="BV46" s="579" t="s">
        <v>41</v>
      </c>
      <c r="BW46" s="575">
        <v>5</v>
      </c>
      <c r="BX46" s="575">
        <v>417</v>
      </c>
      <c r="BY46" s="576">
        <f t="shared" si="69"/>
        <v>0.011990407673860911</v>
      </c>
      <c r="BZ46" s="577">
        <f t="shared" si="70"/>
        <v>13</v>
      </c>
      <c r="CA46" s="520"/>
      <c r="CB46" s="557" t="s">
        <v>41</v>
      </c>
      <c r="CC46" s="575">
        <v>206</v>
      </c>
      <c r="CD46" s="575">
        <v>417</v>
      </c>
      <c r="CE46" s="572">
        <f t="shared" si="71"/>
        <v>0.4940047961630695</v>
      </c>
      <c r="CF46" s="577">
        <f t="shared" si="72"/>
        <v>35</v>
      </c>
      <c r="CG46" s="519"/>
      <c r="CH46" s="557" t="s">
        <v>41</v>
      </c>
      <c r="CI46" s="575">
        <v>457</v>
      </c>
      <c r="CJ46" s="575">
        <v>1872</v>
      </c>
      <c r="CK46" s="572">
        <f t="shared" si="73"/>
        <v>0.24412393162393162</v>
      </c>
      <c r="CL46" s="577">
        <f t="shared" si="74"/>
        <v>42</v>
      </c>
      <c r="CM46" s="563"/>
      <c r="CN46" s="557" t="s">
        <v>41</v>
      </c>
      <c r="CO46" s="577">
        <v>1210</v>
      </c>
      <c r="CP46" s="577">
        <v>71179</v>
      </c>
      <c r="CQ46" s="580">
        <f t="shared" si="75"/>
        <v>1.6999395889236995</v>
      </c>
      <c r="CR46" s="575">
        <f t="shared" si="76"/>
        <v>42</v>
      </c>
      <c r="CS46" s="563"/>
      <c r="CT46" s="581" t="s">
        <v>41</v>
      </c>
      <c r="CU46" s="582">
        <v>19838</v>
      </c>
      <c r="CV46" s="582">
        <v>4101</v>
      </c>
      <c r="CW46" s="583">
        <f t="shared" si="77"/>
        <v>0.2067244681923581</v>
      </c>
      <c r="CX46" s="584">
        <f t="shared" si="78"/>
        <v>16</v>
      </c>
      <c r="CY46" s="585"/>
      <c r="CZ46" s="581" t="s">
        <v>41</v>
      </c>
      <c r="DA46" s="685">
        <f t="shared" si="43"/>
        <v>0.7497579783936692</v>
      </c>
      <c r="DB46" s="584">
        <f t="shared" si="79"/>
        <v>17</v>
      </c>
      <c r="DC46" s="586">
        <f t="shared" si="50"/>
        <v>0.8971526449293802</v>
      </c>
      <c r="DD46" s="587">
        <f t="shared" si="80"/>
        <v>30</v>
      </c>
      <c r="DE46" s="685">
        <f t="shared" si="44"/>
        <v>0.8435545843709398</v>
      </c>
      <c r="DF46" s="690">
        <f t="shared" si="81"/>
        <v>19</v>
      </c>
      <c r="DG46" s="585"/>
      <c r="DH46" s="703">
        <v>0.8342851549081153</v>
      </c>
      <c r="DI46" s="581">
        <v>19</v>
      </c>
      <c r="DJ46" s="707">
        <f t="shared" si="45"/>
        <v>2</v>
      </c>
      <c r="DK46" s="703">
        <v>0.8693413829348816</v>
      </c>
      <c r="DL46" s="581">
        <v>27</v>
      </c>
      <c r="DM46" s="707">
        <f t="shared" si="46"/>
        <v>-3</v>
      </c>
      <c r="DN46" s="703">
        <v>0.8547346212570623</v>
      </c>
      <c r="DO46" s="581">
        <v>19</v>
      </c>
      <c r="DP46" s="707">
        <f t="shared" si="47"/>
        <v>0</v>
      </c>
    </row>
    <row r="47" spans="1:120" s="581" customFormat="1" ht="10.5" customHeight="1">
      <c r="A47" s="557" t="s">
        <v>42</v>
      </c>
      <c r="B47" s="558" t="s">
        <v>95</v>
      </c>
      <c r="C47" s="559">
        <v>80134</v>
      </c>
      <c r="D47" s="560">
        <v>79975</v>
      </c>
      <c r="E47" s="561">
        <v>192345</v>
      </c>
      <c r="F47" s="562">
        <f t="shared" si="51"/>
        <v>2.405064082525789</v>
      </c>
      <c r="G47" s="563"/>
      <c r="H47" s="564">
        <v>8416199</v>
      </c>
      <c r="I47" s="565">
        <f t="shared" si="52"/>
        <v>105026.56799860235</v>
      </c>
      <c r="J47" s="566">
        <f t="shared" si="53"/>
        <v>20</v>
      </c>
      <c r="K47" s="567"/>
      <c r="L47" s="567"/>
      <c r="M47" s="567"/>
      <c r="N47" s="568"/>
      <c r="O47" s="569"/>
      <c r="P47" s="557" t="s">
        <v>42</v>
      </c>
      <c r="Q47" s="564">
        <v>5822909</v>
      </c>
      <c r="R47" s="636">
        <f t="shared" si="54"/>
        <v>72664.64921256894</v>
      </c>
      <c r="S47" s="564">
        <f t="shared" si="55"/>
        <v>28</v>
      </c>
      <c r="T47" s="637">
        <f t="shared" si="56"/>
        <v>0.6599062335991246</v>
      </c>
      <c r="U47" s="573">
        <v>9645909</v>
      </c>
      <c r="V47" s="570">
        <v>120372.23899967554</v>
      </c>
      <c r="W47" s="571">
        <v>38</v>
      </c>
      <c r="X47" s="574">
        <f t="shared" si="32"/>
        <v>0.7616235541767701</v>
      </c>
      <c r="Y47" s="645">
        <f t="shared" si="33"/>
        <v>65.65446926956956</v>
      </c>
      <c r="Z47" s="563"/>
      <c r="AA47" s="557" t="s">
        <v>42</v>
      </c>
      <c r="AB47" s="564">
        <v>1824018</v>
      </c>
      <c r="AC47" s="564">
        <f t="shared" si="57"/>
        <v>22762.09848503756</v>
      </c>
      <c r="AD47" s="564">
        <f t="shared" si="58"/>
        <v>30</v>
      </c>
      <c r="AE47" s="637">
        <f t="shared" si="59"/>
        <v>0.206714693359798</v>
      </c>
      <c r="AF47" s="564">
        <f t="shared" si="60"/>
        <v>18</v>
      </c>
      <c r="AG47" s="573">
        <v>1399761</v>
      </c>
      <c r="AH47" s="573">
        <v>17467.75401202985</v>
      </c>
      <c r="AI47" s="573">
        <v>23</v>
      </c>
      <c r="AJ47" s="574">
        <f t="shared" si="34"/>
        <v>0.11052260059866102</v>
      </c>
      <c r="AK47" s="573">
        <f t="shared" si="35"/>
        <v>43</v>
      </c>
      <c r="AL47" s="645">
        <f t="shared" si="36"/>
        <v>-23.259474413081442</v>
      </c>
      <c r="AM47" s="569"/>
      <c r="AN47" s="557" t="s">
        <v>42</v>
      </c>
      <c r="AO47" s="564">
        <v>269683</v>
      </c>
      <c r="AP47" s="564">
        <f t="shared" si="61"/>
        <v>3365.4004542391494</v>
      </c>
      <c r="AQ47" s="564">
        <f t="shared" si="62"/>
        <v>9</v>
      </c>
      <c r="AR47" s="637">
        <f t="shared" si="63"/>
        <v>0.03056298712477092</v>
      </c>
      <c r="AS47" s="564">
        <f t="shared" si="64"/>
        <v>4</v>
      </c>
      <c r="AT47" s="573">
        <v>329917</v>
      </c>
      <c r="AU47" s="573">
        <v>4117.066413756957</v>
      </c>
      <c r="AV47" s="573">
        <v>11</v>
      </c>
      <c r="AW47" s="574">
        <f t="shared" si="37"/>
        <v>0.026049650491554235</v>
      </c>
      <c r="AX47" s="573">
        <f t="shared" si="38"/>
        <v>4</v>
      </c>
      <c r="AY47" s="645">
        <f t="shared" si="39"/>
        <v>22.335111964788297</v>
      </c>
      <c r="AZ47" s="569"/>
      <c r="BA47" s="557" t="s">
        <v>42</v>
      </c>
      <c r="BB47" s="564">
        <v>8823843</v>
      </c>
      <c r="BC47" s="564">
        <f t="shared" si="65"/>
        <v>110113.5972246487</v>
      </c>
      <c r="BD47" s="564">
        <f t="shared" si="66"/>
        <v>21</v>
      </c>
      <c r="BE47" s="573">
        <v>12664930</v>
      </c>
      <c r="BF47" s="573">
        <v>158046.89644844885</v>
      </c>
      <c r="BG47" s="573">
        <v>33</v>
      </c>
      <c r="BH47" s="644">
        <f t="shared" si="40"/>
        <v>43.53077224968759</v>
      </c>
      <c r="BI47" s="569"/>
      <c r="BJ47" s="557" t="s">
        <v>42</v>
      </c>
      <c r="BK47" s="575">
        <v>9</v>
      </c>
      <c r="BL47" s="575">
        <v>2091</v>
      </c>
      <c r="BM47" s="576">
        <f t="shared" si="48"/>
        <v>0.00430416068866571</v>
      </c>
      <c r="BN47" s="577">
        <f t="shared" si="49"/>
        <v>25</v>
      </c>
      <c r="BO47" s="563"/>
      <c r="BP47" s="578" t="s">
        <v>42</v>
      </c>
      <c r="BQ47" s="575">
        <v>5</v>
      </c>
      <c r="BR47" s="575">
        <v>7001</v>
      </c>
      <c r="BS47" s="576">
        <f t="shared" si="67"/>
        <v>0.0007141836880445651</v>
      </c>
      <c r="BT47" s="577">
        <f t="shared" si="68"/>
        <v>12</v>
      </c>
      <c r="BU47" s="563"/>
      <c r="BV47" s="579" t="s">
        <v>42</v>
      </c>
      <c r="BW47" s="575">
        <v>53</v>
      </c>
      <c r="BX47" s="575">
        <v>1046</v>
      </c>
      <c r="BY47" s="576">
        <f t="shared" si="69"/>
        <v>0.05066921606118547</v>
      </c>
      <c r="BZ47" s="577">
        <f t="shared" si="70"/>
        <v>31</v>
      </c>
      <c r="CA47" s="520"/>
      <c r="CB47" s="557" t="s">
        <v>42</v>
      </c>
      <c r="CC47" s="575">
        <v>573</v>
      </c>
      <c r="CD47" s="575">
        <v>1052</v>
      </c>
      <c r="CE47" s="572">
        <f t="shared" si="71"/>
        <v>0.5446768060836502</v>
      </c>
      <c r="CF47" s="577">
        <f t="shared" si="72"/>
        <v>39</v>
      </c>
      <c r="CG47" s="519"/>
      <c r="CH47" s="557" t="s">
        <v>42</v>
      </c>
      <c r="CI47" s="575">
        <v>695</v>
      </c>
      <c r="CJ47" s="575">
        <v>7021</v>
      </c>
      <c r="CK47" s="572">
        <f t="shared" si="73"/>
        <v>0.09898874804158951</v>
      </c>
      <c r="CL47" s="577">
        <f t="shared" si="74"/>
        <v>33</v>
      </c>
      <c r="CM47" s="563"/>
      <c r="CN47" s="557" t="s">
        <v>42</v>
      </c>
      <c r="CO47" s="577">
        <v>3363</v>
      </c>
      <c r="CP47" s="577">
        <v>243443</v>
      </c>
      <c r="CQ47" s="580">
        <f t="shared" si="75"/>
        <v>1.3814322038423779</v>
      </c>
      <c r="CR47" s="575">
        <f t="shared" si="76"/>
        <v>26</v>
      </c>
      <c r="CS47" s="563"/>
      <c r="CT47" s="581" t="s">
        <v>42</v>
      </c>
      <c r="CU47" s="582">
        <v>50271</v>
      </c>
      <c r="CV47" s="582">
        <v>10037</v>
      </c>
      <c r="CW47" s="583">
        <f t="shared" si="77"/>
        <v>0.19965785442899484</v>
      </c>
      <c r="CX47" s="584">
        <f t="shared" si="78"/>
        <v>12</v>
      </c>
      <c r="CY47" s="585"/>
      <c r="CZ47" s="581" t="s">
        <v>42</v>
      </c>
      <c r="DA47" s="685">
        <f t="shared" si="43"/>
        <v>0.9590202232576827</v>
      </c>
      <c r="DB47" s="584">
        <f t="shared" si="79"/>
        <v>24</v>
      </c>
      <c r="DC47" s="586">
        <f t="shared" si="50"/>
        <v>0.7211559807528193</v>
      </c>
      <c r="DD47" s="587">
        <f t="shared" si="80"/>
        <v>18</v>
      </c>
      <c r="DE47" s="685">
        <f t="shared" si="44"/>
        <v>0.807652068936406</v>
      </c>
      <c r="DF47" s="690">
        <f t="shared" si="81"/>
        <v>17</v>
      </c>
      <c r="DG47" s="585"/>
      <c r="DH47" s="703">
        <v>0.8499301959926308</v>
      </c>
      <c r="DI47" s="581">
        <v>20</v>
      </c>
      <c r="DJ47" s="707">
        <f t="shared" si="45"/>
        <v>-4</v>
      </c>
      <c r="DK47" s="703">
        <v>0.639086696210115</v>
      </c>
      <c r="DL47" s="581">
        <v>13</v>
      </c>
      <c r="DM47" s="708">
        <f t="shared" si="46"/>
        <v>-5</v>
      </c>
      <c r="DN47" s="703">
        <v>0.72693815445283</v>
      </c>
      <c r="DO47" s="581">
        <v>12</v>
      </c>
      <c r="DP47" s="708">
        <f t="shared" si="47"/>
        <v>-5</v>
      </c>
    </row>
    <row r="48" spans="1:120" s="581" customFormat="1" ht="10.5" customHeight="1">
      <c r="A48" s="557" t="s">
        <v>43</v>
      </c>
      <c r="B48" s="558" t="s">
        <v>96</v>
      </c>
      <c r="C48" s="559">
        <v>5831</v>
      </c>
      <c r="D48" s="560">
        <v>5831</v>
      </c>
      <c r="E48" s="561">
        <v>15188</v>
      </c>
      <c r="F48" s="562">
        <f t="shared" si="51"/>
        <v>2.6046990224661295</v>
      </c>
      <c r="G48" s="563"/>
      <c r="H48" s="564">
        <v>932769</v>
      </c>
      <c r="I48" s="565">
        <f t="shared" si="52"/>
        <v>159967.24404047334</v>
      </c>
      <c r="J48" s="566">
        <f t="shared" si="53"/>
        <v>35</v>
      </c>
      <c r="K48" s="567"/>
      <c r="L48" s="567"/>
      <c r="M48" s="567"/>
      <c r="N48" s="568"/>
      <c r="O48" s="569"/>
      <c r="P48" s="557" t="s">
        <v>43</v>
      </c>
      <c r="Q48" s="564">
        <v>563568</v>
      </c>
      <c r="R48" s="636">
        <f t="shared" si="54"/>
        <v>96650.31726976504</v>
      </c>
      <c r="S48" s="564">
        <f t="shared" si="55"/>
        <v>37</v>
      </c>
      <c r="T48" s="637">
        <f t="shared" si="56"/>
        <v>0.581265799806715</v>
      </c>
      <c r="U48" s="573">
        <v>745153</v>
      </c>
      <c r="V48" s="570">
        <v>127791.63093808953</v>
      </c>
      <c r="W48" s="571">
        <v>40</v>
      </c>
      <c r="X48" s="574">
        <f t="shared" si="32"/>
        <v>0.6654987849326287</v>
      </c>
      <c r="Y48" s="645">
        <f t="shared" si="33"/>
        <v>32.22060159554837</v>
      </c>
      <c r="Z48" s="563"/>
      <c r="AA48" s="557" t="s">
        <v>43</v>
      </c>
      <c r="AB48" s="564">
        <v>103102</v>
      </c>
      <c r="AC48" s="564">
        <f t="shared" si="57"/>
        <v>17681.701251929342</v>
      </c>
      <c r="AD48" s="564">
        <f t="shared" si="58"/>
        <v>23</v>
      </c>
      <c r="AE48" s="637">
        <f t="shared" si="59"/>
        <v>0.10633972562613905</v>
      </c>
      <c r="AF48" s="564">
        <f t="shared" si="60"/>
        <v>41</v>
      </c>
      <c r="AG48" s="573">
        <v>119485</v>
      </c>
      <c r="AH48" s="573">
        <v>20491.339392900016</v>
      </c>
      <c r="AI48" s="573">
        <v>28</v>
      </c>
      <c r="AJ48" s="574">
        <f t="shared" si="34"/>
        <v>0.1067124769244372</v>
      </c>
      <c r="AK48" s="573">
        <f t="shared" si="35"/>
        <v>45</v>
      </c>
      <c r="AL48" s="645">
        <f t="shared" si="36"/>
        <v>15.890089426005312</v>
      </c>
      <c r="AM48" s="569"/>
      <c r="AN48" s="557" t="s">
        <v>43</v>
      </c>
      <c r="AO48" s="564">
        <v>129375</v>
      </c>
      <c r="AP48" s="564">
        <f t="shared" si="61"/>
        <v>22187.44640713428</v>
      </c>
      <c r="AQ48" s="564">
        <f t="shared" si="62"/>
        <v>45</v>
      </c>
      <c r="AR48" s="637">
        <f t="shared" si="63"/>
        <v>0.1334377800904128</v>
      </c>
      <c r="AS48" s="564">
        <f t="shared" si="64"/>
        <v>45</v>
      </c>
      <c r="AT48" s="573">
        <v>75443</v>
      </c>
      <c r="AU48" s="573">
        <v>12938.261018693192</v>
      </c>
      <c r="AV48" s="573">
        <v>32</v>
      </c>
      <c r="AW48" s="574">
        <f t="shared" si="37"/>
        <v>0.06737841065079563</v>
      </c>
      <c r="AX48" s="573">
        <f t="shared" si="38"/>
        <v>22</v>
      </c>
      <c r="AY48" s="645">
        <f t="shared" si="39"/>
        <v>-41.68657004830917</v>
      </c>
      <c r="AZ48" s="569"/>
      <c r="BA48" s="557" t="s">
        <v>43</v>
      </c>
      <c r="BB48" s="564">
        <v>969553</v>
      </c>
      <c r="BC48" s="564">
        <f t="shared" si="65"/>
        <v>166275.59595266677</v>
      </c>
      <c r="BD48" s="564">
        <f t="shared" si="66"/>
        <v>38</v>
      </c>
      <c r="BE48" s="573">
        <v>1119691</v>
      </c>
      <c r="BF48" s="573">
        <v>192023.83810667123</v>
      </c>
      <c r="BG48" s="573">
        <v>36</v>
      </c>
      <c r="BH48" s="644">
        <f t="shared" si="40"/>
        <v>15.48528033021403</v>
      </c>
      <c r="BI48" s="569"/>
      <c r="BJ48" s="557" t="s">
        <v>43</v>
      </c>
      <c r="BK48" s="575">
        <v>7</v>
      </c>
      <c r="BL48" s="575">
        <v>723</v>
      </c>
      <c r="BM48" s="576">
        <f t="shared" si="48"/>
        <v>0.009681881051175657</v>
      </c>
      <c r="BN48" s="577">
        <f t="shared" si="49"/>
        <v>30</v>
      </c>
      <c r="BO48" s="563"/>
      <c r="BP48" s="578" t="s">
        <v>43</v>
      </c>
      <c r="BQ48" s="575">
        <v>6</v>
      </c>
      <c r="BR48" s="575">
        <v>986</v>
      </c>
      <c r="BS48" s="576">
        <f t="shared" si="67"/>
        <v>0.006085192697768763</v>
      </c>
      <c r="BT48" s="577">
        <f t="shared" si="68"/>
        <v>31</v>
      </c>
      <c r="BU48" s="563"/>
      <c r="BV48" s="579" t="s">
        <v>43</v>
      </c>
      <c r="BW48" s="575">
        <v>4</v>
      </c>
      <c r="BX48" s="575">
        <v>212</v>
      </c>
      <c r="BY48" s="576">
        <f t="shared" si="69"/>
        <v>0.018867924528301886</v>
      </c>
      <c r="BZ48" s="577">
        <f t="shared" si="70"/>
        <v>17</v>
      </c>
      <c r="CA48" s="520"/>
      <c r="CB48" s="557" t="s">
        <v>43</v>
      </c>
      <c r="CC48" s="575">
        <v>84</v>
      </c>
      <c r="CD48" s="575">
        <v>211</v>
      </c>
      <c r="CE48" s="572">
        <f t="shared" si="71"/>
        <v>0.3981042654028436</v>
      </c>
      <c r="CF48" s="577">
        <f t="shared" si="72"/>
        <v>17</v>
      </c>
      <c r="CG48" s="519"/>
      <c r="CH48" s="557" t="s">
        <v>43</v>
      </c>
      <c r="CI48" s="575">
        <v>0</v>
      </c>
      <c r="CJ48" s="575">
        <v>985</v>
      </c>
      <c r="CK48" s="572">
        <f t="shared" si="73"/>
        <v>0</v>
      </c>
      <c r="CL48" s="577">
        <f t="shared" si="74"/>
        <v>1</v>
      </c>
      <c r="CM48" s="563"/>
      <c r="CN48" s="557" t="s">
        <v>43</v>
      </c>
      <c r="CO48" s="577">
        <v>299</v>
      </c>
      <c r="CP48" s="577">
        <v>26832</v>
      </c>
      <c r="CQ48" s="580">
        <f t="shared" si="75"/>
        <v>1.1143410852713178</v>
      </c>
      <c r="CR48" s="575">
        <f t="shared" si="76"/>
        <v>12</v>
      </c>
      <c r="CS48" s="563"/>
      <c r="CT48" s="581" t="s">
        <v>43</v>
      </c>
      <c r="CU48" s="582">
        <v>2851</v>
      </c>
      <c r="CV48" s="582">
        <v>487</v>
      </c>
      <c r="CW48" s="583">
        <f t="shared" si="77"/>
        <v>0.17081725710277096</v>
      </c>
      <c r="CX48" s="584">
        <f t="shared" si="78"/>
        <v>8</v>
      </c>
      <c r="CY48" s="585"/>
      <c r="CZ48" s="581" t="s">
        <v>43</v>
      </c>
      <c r="DA48" s="685">
        <f t="shared" si="43"/>
        <v>1.2008041855940264</v>
      </c>
      <c r="DB48" s="584">
        <f t="shared" si="79"/>
        <v>34</v>
      </c>
      <c r="DC48" s="586">
        <f t="shared" si="50"/>
        <v>0.5793884044604957</v>
      </c>
      <c r="DD48" s="587">
        <f t="shared" si="80"/>
        <v>14</v>
      </c>
      <c r="DE48" s="685">
        <f t="shared" si="44"/>
        <v>0.8053577794181431</v>
      </c>
      <c r="DF48" s="690">
        <f t="shared" si="81"/>
        <v>16</v>
      </c>
      <c r="DG48" s="585"/>
      <c r="DH48" s="703">
        <v>1.356721575864311</v>
      </c>
      <c r="DI48" s="581">
        <v>36</v>
      </c>
      <c r="DJ48" s="707">
        <f t="shared" si="45"/>
        <v>2</v>
      </c>
      <c r="DK48" s="703">
        <v>0.6581995782914655</v>
      </c>
      <c r="DL48" s="581">
        <v>14</v>
      </c>
      <c r="DM48" s="707">
        <f t="shared" si="46"/>
        <v>0</v>
      </c>
      <c r="DN48" s="703">
        <v>0.9492504106134844</v>
      </c>
      <c r="DO48" s="581">
        <v>25</v>
      </c>
      <c r="DP48" s="687">
        <f t="shared" si="47"/>
        <v>9</v>
      </c>
    </row>
    <row r="49" spans="1:120" s="581" customFormat="1" ht="10.5" customHeight="1">
      <c r="A49" s="557" t="s">
        <v>45</v>
      </c>
      <c r="B49" s="558" t="s">
        <v>97</v>
      </c>
      <c r="C49" s="559">
        <v>57766</v>
      </c>
      <c r="D49" s="560">
        <v>57727</v>
      </c>
      <c r="E49" s="561">
        <v>124891</v>
      </c>
      <c r="F49" s="562">
        <f t="shared" si="51"/>
        <v>2.1634763628804548</v>
      </c>
      <c r="G49" s="563"/>
      <c r="H49" s="564">
        <v>3151199</v>
      </c>
      <c r="I49" s="565">
        <f t="shared" si="52"/>
        <v>54551.10272478621</v>
      </c>
      <c r="J49" s="566">
        <f t="shared" si="53"/>
        <v>8</v>
      </c>
      <c r="K49" s="567"/>
      <c r="L49" s="567"/>
      <c r="M49" s="567"/>
      <c r="N49" s="568"/>
      <c r="O49" s="569"/>
      <c r="P49" s="557" t="s">
        <v>45</v>
      </c>
      <c r="Q49" s="564">
        <v>965835</v>
      </c>
      <c r="R49" s="636">
        <f t="shared" si="54"/>
        <v>16719.783263511406</v>
      </c>
      <c r="S49" s="564">
        <f t="shared" si="55"/>
        <v>1</v>
      </c>
      <c r="T49" s="637">
        <f t="shared" si="56"/>
        <v>0.3408138161154138</v>
      </c>
      <c r="U49" s="573">
        <v>1077432</v>
      </c>
      <c r="V49" s="570">
        <v>18651.663608350933</v>
      </c>
      <c r="W49" s="571">
        <v>2</v>
      </c>
      <c r="X49" s="574">
        <f t="shared" si="32"/>
        <v>0.37334815500661156</v>
      </c>
      <c r="Y49" s="645">
        <f t="shared" si="33"/>
        <v>11.554458059606464</v>
      </c>
      <c r="Z49" s="563"/>
      <c r="AA49" s="557" t="s">
        <v>45</v>
      </c>
      <c r="AB49" s="564">
        <v>1063165</v>
      </c>
      <c r="AC49" s="564">
        <f t="shared" si="57"/>
        <v>18404.684416438737</v>
      </c>
      <c r="AD49" s="564">
        <f t="shared" si="58"/>
        <v>24</v>
      </c>
      <c r="AE49" s="637">
        <f t="shared" si="59"/>
        <v>0.3751586148879921</v>
      </c>
      <c r="AF49" s="564">
        <f t="shared" si="60"/>
        <v>1</v>
      </c>
      <c r="AG49" s="573">
        <v>989330</v>
      </c>
      <c r="AH49" s="573">
        <v>17126.5104040439</v>
      </c>
      <c r="AI49" s="573">
        <v>21</v>
      </c>
      <c r="AJ49" s="574">
        <f t="shared" si="34"/>
        <v>0.34281934283805476</v>
      </c>
      <c r="AK49" s="573">
        <f t="shared" si="35"/>
        <v>3</v>
      </c>
      <c r="AL49" s="645">
        <f t="shared" si="36"/>
        <v>-6.944829824157128</v>
      </c>
      <c r="AM49" s="569"/>
      <c r="AN49" s="557" t="s">
        <v>45</v>
      </c>
      <c r="AO49" s="564">
        <v>218520</v>
      </c>
      <c r="AP49" s="564">
        <f t="shared" si="61"/>
        <v>3782.84804210089</v>
      </c>
      <c r="AQ49" s="564">
        <f t="shared" si="62"/>
        <v>11</v>
      </c>
      <c r="AR49" s="637">
        <f t="shared" si="63"/>
        <v>0.07710906634936632</v>
      </c>
      <c r="AS49" s="564">
        <f t="shared" si="64"/>
        <v>26</v>
      </c>
      <c r="AT49" s="573">
        <v>332502</v>
      </c>
      <c r="AU49" s="573">
        <v>5756.015649343904</v>
      </c>
      <c r="AV49" s="573">
        <v>15</v>
      </c>
      <c r="AW49" s="574">
        <f t="shared" si="37"/>
        <v>0.11521748772637934</v>
      </c>
      <c r="AX49" s="573">
        <f t="shared" si="38"/>
        <v>40</v>
      </c>
      <c r="AY49" s="645">
        <f t="shared" si="39"/>
        <v>52.16090060406369</v>
      </c>
      <c r="AZ49" s="569"/>
      <c r="BA49" s="557" t="s">
        <v>45</v>
      </c>
      <c r="BB49" s="564">
        <v>2833908</v>
      </c>
      <c r="BC49" s="564">
        <f t="shared" si="65"/>
        <v>49058.40806010456</v>
      </c>
      <c r="BD49" s="564">
        <f t="shared" si="66"/>
        <v>4</v>
      </c>
      <c r="BE49" s="573">
        <v>2885864</v>
      </c>
      <c r="BF49" s="573">
        <v>49957.8298653187</v>
      </c>
      <c r="BG49" s="573">
        <v>6</v>
      </c>
      <c r="BH49" s="644">
        <f t="shared" si="40"/>
        <v>1.8333693260331758</v>
      </c>
      <c r="BI49" s="569"/>
      <c r="BJ49" s="557" t="s">
        <v>45</v>
      </c>
      <c r="BK49" s="575">
        <v>0</v>
      </c>
      <c r="BL49" s="575">
        <v>666</v>
      </c>
      <c r="BM49" s="576">
        <f t="shared" si="48"/>
        <v>0</v>
      </c>
      <c r="BN49" s="577">
        <f t="shared" si="49"/>
        <v>1</v>
      </c>
      <c r="BO49" s="563"/>
      <c r="BP49" s="578" t="s">
        <v>45</v>
      </c>
      <c r="BQ49" s="575">
        <v>1</v>
      </c>
      <c r="BR49" s="575">
        <v>1408</v>
      </c>
      <c r="BS49" s="576">
        <f t="shared" si="67"/>
        <v>0.0007102272727272727</v>
      </c>
      <c r="BT49" s="577">
        <f t="shared" si="68"/>
        <v>11</v>
      </c>
      <c r="BU49" s="563"/>
      <c r="BV49" s="579" t="s">
        <v>45</v>
      </c>
      <c r="BW49" s="575">
        <v>13</v>
      </c>
      <c r="BX49" s="575">
        <v>445</v>
      </c>
      <c r="BY49" s="576">
        <f t="shared" si="69"/>
        <v>0.029213483146067417</v>
      </c>
      <c r="BZ49" s="577">
        <f t="shared" si="70"/>
        <v>23</v>
      </c>
      <c r="CA49" s="520"/>
      <c r="CB49" s="557" t="s">
        <v>45</v>
      </c>
      <c r="CC49" s="575">
        <v>179</v>
      </c>
      <c r="CD49" s="575">
        <v>449</v>
      </c>
      <c r="CE49" s="572">
        <f t="shared" si="71"/>
        <v>0.3986636971046771</v>
      </c>
      <c r="CF49" s="577">
        <f t="shared" si="72"/>
        <v>18</v>
      </c>
      <c r="CG49" s="519"/>
      <c r="CH49" s="557" t="s">
        <v>45</v>
      </c>
      <c r="CI49" s="575">
        <v>421</v>
      </c>
      <c r="CJ49" s="575">
        <v>1407</v>
      </c>
      <c r="CK49" s="572">
        <f t="shared" si="73"/>
        <v>0.2992181947405828</v>
      </c>
      <c r="CL49" s="577">
        <f t="shared" si="74"/>
        <v>45</v>
      </c>
      <c r="CM49" s="563"/>
      <c r="CN49" s="557" t="s">
        <v>45</v>
      </c>
      <c r="CO49" s="577">
        <v>1027</v>
      </c>
      <c r="CP49" s="577">
        <v>82077</v>
      </c>
      <c r="CQ49" s="580">
        <f t="shared" si="75"/>
        <v>1.2512640569221585</v>
      </c>
      <c r="CR49" s="575">
        <f t="shared" si="76"/>
        <v>19</v>
      </c>
      <c r="CS49" s="563"/>
      <c r="CT49" s="581" t="s">
        <v>45</v>
      </c>
      <c r="CU49" s="582">
        <v>13417</v>
      </c>
      <c r="CV49" s="582">
        <v>3442</v>
      </c>
      <c r="CW49" s="583">
        <f t="shared" si="77"/>
        <v>0.2565402101811135</v>
      </c>
      <c r="CX49" s="584">
        <f t="shared" si="78"/>
        <v>28</v>
      </c>
      <c r="CY49" s="585"/>
      <c r="CZ49" s="581" t="s">
        <v>45</v>
      </c>
      <c r="DA49" s="685">
        <f t="shared" si="43"/>
        <v>0.5236413076540581</v>
      </c>
      <c r="DB49" s="584">
        <f t="shared" si="79"/>
        <v>9</v>
      </c>
      <c r="DC49" s="586">
        <f t="shared" si="50"/>
        <v>0.8926780756430838</v>
      </c>
      <c r="DD49" s="587">
        <f t="shared" si="80"/>
        <v>29</v>
      </c>
      <c r="DE49" s="685">
        <f t="shared" si="44"/>
        <v>0.7584828872834382</v>
      </c>
      <c r="DF49" s="690">
        <f t="shared" si="81"/>
        <v>12</v>
      </c>
      <c r="DG49" s="585"/>
      <c r="DH49" s="703">
        <v>0.5274372985897006</v>
      </c>
      <c r="DI49" s="581">
        <v>11</v>
      </c>
      <c r="DJ49" s="707">
        <f t="shared" si="45"/>
        <v>2</v>
      </c>
      <c r="DK49" s="703">
        <v>0.9123348767174624</v>
      </c>
      <c r="DL49" s="581">
        <v>29</v>
      </c>
      <c r="DM49" s="707">
        <f t="shared" si="46"/>
        <v>0</v>
      </c>
      <c r="DN49" s="703">
        <v>0.7519608858308949</v>
      </c>
      <c r="DO49" s="581">
        <v>16</v>
      </c>
      <c r="DP49" s="707">
        <f t="shared" si="47"/>
        <v>4</v>
      </c>
    </row>
    <row r="50" spans="1:120" s="581" customFormat="1" ht="10.5" customHeight="1">
      <c r="A50" s="557" t="s">
        <v>44</v>
      </c>
      <c r="B50" s="558" t="s">
        <v>98</v>
      </c>
      <c r="C50" s="559">
        <v>2843</v>
      </c>
      <c r="D50" s="560">
        <v>2633</v>
      </c>
      <c r="E50" s="561">
        <v>6043</v>
      </c>
      <c r="F50" s="562">
        <f t="shared" si="51"/>
        <v>2.295100645651348</v>
      </c>
      <c r="G50" s="563"/>
      <c r="H50" s="564">
        <v>278507</v>
      </c>
      <c r="I50" s="565">
        <f t="shared" si="52"/>
        <v>97962.36370031656</v>
      </c>
      <c r="J50" s="566">
        <f t="shared" si="53"/>
        <v>17</v>
      </c>
      <c r="K50" s="567"/>
      <c r="L50" s="567"/>
      <c r="M50" s="567"/>
      <c r="N50" s="568"/>
      <c r="O50" s="569"/>
      <c r="P50" s="557" t="s">
        <v>44</v>
      </c>
      <c r="Q50" s="564">
        <v>127389</v>
      </c>
      <c r="R50" s="636">
        <f t="shared" si="54"/>
        <v>44807.94934927893</v>
      </c>
      <c r="S50" s="564">
        <f t="shared" si="55"/>
        <v>15</v>
      </c>
      <c r="T50" s="637">
        <f t="shared" si="56"/>
        <v>0.44838388353683645</v>
      </c>
      <c r="U50" s="573">
        <v>144869</v>
      </c>
      <c r="V50" s="570">
        <v>50956.38410130144</v>
      </c>
      <c r="W50" s="571">
        <v>17</v>
      </c>
      <c r="X50" s="574">
        <f t="shared" si="32"/>
        <v>0.47776546556648264</v>
      </c>
      <c r="Y50" s="645">
        <f t="shared" si="33"/>
        <v>13.721749915612794</v>
      </c>
      <c r="Z50" s="563"/>
      <c r="AA50" s="557" t="s">
        <v>44</v>
      </c>
      <c r="AB50" s="564">
        <v>69197</v>
      </c>
      <c r="AC50" s="564">
        <f t="shared" si="57"/>
        <v>24339.43017938797</v>
      </c>
      <c r="AD50" s="564">
        <f t="shared" si="58"/>
        <v>31</v>
      </c>
      <c r="AE50" s="637">
        <f t="shared" si="59"/>
        <v>0.24355964478171957</v>
      </c>
      <c r="AF50" s="564">
        <f t="shared" si="60"/>
        <v>11</v>
      </c>
      <c r="AG50" s="573">
        <v>73076</v>
      </c>
      <c r="AH50" s="573">
        <v>25703.83397819205</v>
      </c>
      <c r="AI50" s="573">
        <v>31</v>
      </c>
      <c r="AJ50" s="574">
        <f t="shared" si="34"/>
        <v>0.24099834444730264</v>
      </c>
      <c r="AK50" s="573">
        <f t="shared" si="35"/>
        <v>14</v>
      </c>
      <c r="AL50" s="645">
        <f t="shared" si="36"/>
        <v>5.605734352645345</v>
      </c>
      <c r="AM50" s="569"/>
      <c r="AN50" s="557" t="s">
        <v>44</v>
      </c>
      <c r="AO50" s="564">
        <v>39590</v>
      </c>
      <c r="AP50" s="564">
        <f t="shared" si="61"/>
        <v>13925.430882870207</v>
      </c>
      <c r="AQ50" s="564">
        <f t="shared" si="62"/>
        <v>37</v>
      </c>
      <c r="AR50" s="637">
        <f t="shared" si="63"/>
        <v>0.1393489072778918</v>
      </c>
      <c r="AS50" s="564">
        <f t="shared" si="64"/>
        <v>47</v>
      </c>
      <c r="AT50" s="573">
        <v>36871</v>
      </c>
      <c r="AU50" s="573">
        <v>12969.046781568766</v>
      </c>
      <c r="AV50" s="573">
        <v>33</v>
      </c>
      <c r="AW50" s="574">
        <f t="shared" si="37"/>
        <v>0.12159737749899413</v>
      </c>
      <c r="AX50" s="573">
        <f t="shared" si="38"/>
        <v>42</v>
      </c>
      <c r="AY50" s="645">
        <f t="shared" si="39"/>
        <v>-6.8678959333164835</v>
      </c>
      <c r="AZ50" s="569"/>
      <c r="BA50" s="557" t="s">
        <v>44</v>
      </c>
      <c r="BB50" s="564">
        <v>284107</v>
      </c>
      <c r="BC50" s="564">
        <f t="shared" si="65"/>
        <v>99932.1139641224</v>
      </c>
      <c r="BD50" s="564">
        <f t="shared" si="66"/>
        <v>20</v>
      </c>
      <c r="BE50" s="573">
        <v>303222</v>
      </c>
      <c r="BF50" s="573">
        <v>106655.64544495252</v>
      </c>
      <c r="BG50" s="573">
        <v>20</v>
      </c>
      <c r="BH50" s="644">
        <f t="shared" si="40"/>
        <v>6.728098920477154</v>
      </c>
      <c r="BI50" s="569"/>
      <c r="BJ50" s="557" t="s">
        <v>44</v>
      </c>
      <c r="BK50" s="575">
        <v>8</v>
      </c>
      <c r="BL50" s="575">
        <v>279</v>
      </c>
      <c r="BM50" s="576">
        <f t="shared" si="48"/>
        <v>0.02867383512544803</v>
      </c>
      <c r="BN50" s="577">
        <f t="shared" si="49"/>
        <v>41</v>
      </c>
      <c r="BO50" s="563"/>
      <c r="BP50" s="578" t="s">
        <v>44</v>
      </c>
      <c r="BQ50" s="575">
        <v>5</v>
      </c>
      <c r="BR50" s="575">
        <v>320</v>
      </c>
      <c r="BS50" s="576">
        <f t="shared" si="67"/>
        <v>0.015625</v>
      </c>
      <c r="BT50" s="577">
        <f t="shared" si="68"/>
        <v>42</v>
      </c>
      <c r="BU50" s="563"/>
      <c r="BV50" s="579" t="s">
        <v>44</v>
      </c>
      <c r="BW50" s="575">
        <v>7</v>
      </c>
      <c r="BX50" s="575">
        <v>41</v>
      </c>
      <c r="BY50" s="576">
        <f t="shared" si="69"/>
        <v>0.17073170731707318</v>
      </c>
      <c r="BZ50" s="577">
        <f t="shared" si="70"/>
        <v>47</v>
      </c>
      <c r="CA50" s="520"/>
      <c r="CB50" s="557" t="s">
        <v>44</v>
      </c>
      <c r="CC50" s="575">
        <v>1</v>
      </c>
      <c r="CD50" s="575">
        <v>40</v>
      </c>
      <c r="CE50" s="572">
        <f t="shared" si="71"/>
        <v>0.025</v>
      </c>
      <c r="CF50" s="577">
        <f t="shared" si="72"/>
        <v>4</v>
      </c>
      <c r="CG50" s="519"/>
      <c r="CH50" s="557" t="s">
        <v>44</v>
      </c>
      <c r="CI50" s="575">
        <v>73</v>
      </c>
      <c r="CJ50" s="575">
        <v>320</v>
      </c>
      <c r="CK50" s="572">
        <f t="shared" si="73"/>
        <v>0.228125</v>
      </c>
      <c r="CL50" s="577">
        <f t="shared" si="74"/>
        <v>41</v>
      </c>
      <c r="CM50" s="563"/>
      <c r="CN50" s="557" t="s">
        <v>44</v>
      </c>
      <c r="CO50" s="577">
        <v>66</v>
      </c>
      <c r="CP50" s="577">
        <v>7694</v>
      </c>
      <c r="CQ50" s="580">
        <f t="shared" si="75"/>
        <v>0.8578112815180661</v>
      </c>
      <c r="CR50" s="575">
        <f t="shared" si="76"/>
        <v>3</v>
      </c>
      <c r="CS50" s="563"/>
      <c r="CT50" s="581" t="s">
        <v>44</v>
      </c>
      <c r="CU50" s="582">
        <v>2712</v>
      </c>
      <c r="CV50" s="582">
        <v>967</v>
      </c>
      <c r="CW50" s="583">
        <f t="shared" si="77"/>
        <v>0.35656342182890854</v>
      </c>
      <c r="CX50" s="584">
        <f t="shared" si="78"/>
        <v>44</v>
      </c>
      <c r="CY50" s="585"/>
      <c r="CZ50" s="581" t="s">
        <v>44</v>
      </c>
      <c r="DA50" s="685">
        <f t="shared" si="43"/>
        <v>0.9949037369789099</v>
      </c>
      <c r="DB50" s="584">
        <f t="shared" si="79"/>
        <v>28</v>
      </c>
      <c r="DC50" s="586">
        <f t="shared" si="50"/>
        <v>1.592302322808957</v>
      </c>
      <c r="DD50" s="587">
        <f t="shared" si="80"/>
        <v>44</v>
      </c>
      <c r="DE50" s="685">
        <f t="shared" si="44"/>
        <v>1.3750664734162126</v>
      </c>
      <c r="DF50" s="690">
        <f t="shared" si="81"/>
        <v>42</v>
      </c>
      <c r="DG50" s="585"/>
      <c r="DH50" s="703">
        <v>1.0397820047880626</v>
      </c>
      <c r="DI50" s="581">
        <v>29</v>
      </c>
      <c r="DJ50" s="707">
        <f t="shared" si="45"/>
        <v>1</v>
      </c>
      <c r="DK50" s="703">
        <v>1.041464414693883</v>
      </c>
      <c r="DL50" s="581">
        <v>32</v>
      </c>
      <c r="DM50" s="709">
        <f t="shared" si="46"/>
        <v>-12</v>
      </c>
      <c r="DN50" s="703">
        <v>1.0407634105664576</v>
      </c>
      <c r="DO50" s="581">
        <v>30</v>
      </c>
      <c r="DP50" s="709">
        <f t="shared" si="47"/>
        <v>-12</v>
      </c>
    </row>
    <row r="51" spans="1:120" s="581" customFormat="1" ht="10.5" customHeight="1">
      <c r="A51" s="557" t="s">
        <v>46</v>
      </c>
      <c r="B51" s="558" t="s">
        <v>99</v>
      </c>
      <c r="C51" s="559">
        <v>17837</v>
      </c>
      <c r="D51" s="560">
        <v>7044</v>
      </c>
      <c r="E51" s="561">
        <v>18392</v>
      </c>
      <c r="F51" s="562">
        <f t="shared" si="51"/>
        <v>2.611016467915957</v>
      </c>
      <c r="G51" s="563"/>
      <c r="H51" s="564">
        <v>2189866</v>
      </c>
      <c r="I51" s="565">
        <f t="shared" si="52"/>
        <v>122770.98166732074</v>
      </c>
      <c r="J51" s="566">
        <f t="shared" si="53"/>
        <v>24</v>
      </c>
      <c r="K51" s="567"/>
      <c r="L51" s="567"/>
      <c r="M51" s="567"/>
      <c r="N51" s="568"/>
      <c r="O51" s="569"/>
      <c r="P51" s="557" t="s">
        <v>46</v>
      </c>
      <c r="Q51" s="564">
        <v>1206805</v>
      </c>
      <c r="R51" s="636">
        <f t="shared" si="54"/>
        <v>67657.39754443012</v>
      </c>
      <c r="S51" s="564">
        <f t="shared" si="55"/>
        <v>24</v>
      </c>
      <c r="T51" s="637">
        <f t="shared" si="56"/>
        <v>0.5959872269226286</v>
      </c>
      <c r="U51" s="573">
        <v>1440123</v>
      </c>
      <c r="V51" s="570">
        <v>80737.96041935302</v>
      </c>
      <c r="W51" s="571">
        <v>29</v>
      </c>
      <c r="X51" s="574">
        <f t="shared" si="32"/>
        <v>0.6004578099755042</v>
      </c>
      <c r="Y51" s="645">
        <f t="shared" si="33"/>
        <v>19.33352944344777</v>
      </c>
      <c r="Z51" s="563"/>
      <c r="AA51" s="557" t="s">
        <v>46</v>
      </c>
      <c r="AB51" s="564">
        <v>385651</v>
      </c>
      <c r="AC51" s="564">
        <f t="shared" si="57"/>
        <v>21620.844312384368</v>
      </c>
      <c r="AD51" s="564">
        <f t="shared" si="58"/>
        <v>29</v>
      </c>
      <c r="AE51" s="637">
        <f t="shared" si="59"/>
        <v>0.19045584833501572</v>
      </c>
      <c r="AF51" s="564">
        <f t="shared" si="60"/>
        <v>21</v>
      </c>
      <c r="AG51" s="573">
        <v>385400</v>
      </c>
      <c r="AH51" s="573">
        <v>21606.772439311542</v>
      </c>
      <c r="AI51" s="573">
        <v>29</v>
      </c>
      <c r="AJ51" s="574">
        <f t="shared" si="34"/>
        <v>0.16069213529994267</v>
      </c>
      <c r="AK51" s="573">
        <f t="shared" si="35"/>
        <v>29</v>
      </c>
      <c r="AL51" s="645">
        <f t="shared" si="36"/>
        <v>-0.06508475279462377</v>
      </c>
      <c r="AM51" s="569"/>
      <c r="AN51" s="557" t="s">
        <v>46</v>
      </c>
      <c r="AO51" s="564">
        <v>96237</v>
      </c>
      <c r="AP51" s="564">
        <f t="shared" si="61"/>
        <v>5395.357963783147</v>
      </c>
      <c r="AQ51" s="564">
        <f t="shared" si="62"/>
        <v>15</v>
      </c>
      <c r="AR51" s="637">
        <f t="shared" si="63"/>
        <v>0.04752716698833118</v>
      </c>
      <c r="AS51" s="564">
        <f t="shared" si="64"/>
        <v>11</v>
      </c>
      <c r="AT51" s="573">
        <v>125957</v>
      </c>
      <c r="AU51" s="573">
        <v>7061.5574367886975</v>
      </c>
      <c r="AV51" s="573">
        <v>20</v>
      </c>
      <c r="AW51" s="574">
        <f t="shared" si="37"/>
        <v>0.05251764215354146</v>
      </c>
      <c r="AX51" s="573">
        <f t="shared" si="38"/>
        <v>12</v>
      </c>
      <c r="AY51" s="645">
        <f t="shared" si="39"/>
        <v>30.882093165830195</v>
      </c>
      <c r="AZ51" s="569"/>
      <c r="BA51" s="557" t="s">
        <v>46</v>
      </c>
      <c r="BB51" s="564">
        <v>2024884</v>
      </c>
      <c r="BC51" s="564">
        <f t="shared" si="65"/>
        <v>113521.5563155239</v>
      </c>
      <c r="BD51" s="564">
        <f t="shared" si="66"/>
        <v>23</v>
      </c>
      <c r="BE51" s="573">
        <v>2398375</v>
      </c>
      <c r="BF51" s="573">
        <v>134460.6716376072</v>
      </c>
      <c r="BG51" s="573">
        <v>28</v>
      </c>
      <c r="BH51" s="644">
        <f t="shared" si="40"/>
        <v>18.445056605711734</v>
      </c>
      <c r="BI51" s="569"/>
      <c r="BJ51" s="557" t="s">
        <v>46</v>
      </c>
      <c r="BK51" s="575">
        <v>11</v>
      </c>
      <c r="BL51" s="575">
        <v>467</v>
      </c>
      <c r="BM51" s="576">
        <f t="shared" si="48"/>
        <v>0.023554603854389723</v>
      </c>
      <c r="BN51" s="577">
        <f t="shared" si="49"/>
        <v>38</v>
      </c>
      <c r="BO51" s="563"/>
      <c r="BP51" s="578" t="s">
        <v>46</v>
      </c>
      <c r="BQ51" s="575">
        <v>13</v>
      </c>
      <c r="BR51" s="575">
        <v>1980</v>
      </c>
      <c r="BS51" s="576">
        <f t="shared" si="67"/>
        <v>0.0065656565656565654</v>
      </c>
      <c r="BT51" s="577">
        <f t="shared" si="68"/>
        <v>33</v>
      </c>
      <c r="BU51" s="563"/>
      <c r="BV51" s="579" t="s">
        <v>46</v>
      </c>
      <c r="BW51" s="575">
        <v>11</v>
      </c>
      <c r="BX51" s="575">
        <v>296</v>
      </c>
      <c r="BY51" s="576">
        <f t="shared" si="69"/>
        <v>0.037162162162162164</v>
      </c>
      <c r="BZ51" s="577">
        <f t="shared" si="70"/>
        <v>26</v>
      </c>
      <c r="CA51" s="520"/>
      <c r="CB51" s="557" t="s">
        <v>46</v>
      </c>
      <c r="CC51" s="575">
        <v>114</v>
      </c>
      <c r="CD51" s="575">
        <v>296</v>
      </c>
      <c r="CE51" s="572">
        <f t="shared" si="71"/>
        <v>0.38513513513513514</v>
      </c>
      <c r="CF51" s="577">
        <f t="shared" si="72"/>
        <v>15</v>
      </c>
      <c r="CG51" s="519"/>
      <c r="CH51" s="557" t="s">
        <v>46</v>
      </c>
      <c r="CI51" s="575">
        <v>735</v>
      </c>
      <c r="CJ51" s="575">
        <v>1980</v>
      </c>
      <c r="CK51" s="572">
        <f t="shared" si="73"/>
        <v>0.3712121212121212</v>
      </c>
      <c r="CL51" s="577">
        <f t="shared" si="74"/>
        <v>49</v>
      </c>
      <c r="CM51" s="563"/>
      <c r="CN51" s="557" t="s">
        <v>46</v>
      </c>
      <c r="CO51" s="577">
        <v>568</v>
      </c>
      <c r="CP51" s="577">
        <v>56939</v>
      </c>
      <c r="CQ51" s="580">
        <f t="shared" si="75"/>
        <v>0.9975587909868455</v>
      </c>
      <c r="CR51" s="575">
        <f t="shared" si="76"/>
        <v>9</v>
      </c>
      <c r="CS51" s="563"/>
      <c r="CT51" s="581" t="s">
        <v>46</v>
      </c>
      <c r="CU51" s="582">
        <v>7651</v>
      </c>
      <c r="CV51" s="582">
        <v>2061</v>
      </c>
      <c r="CW51" s="583">
        <f t="shared" si="77"/>
        <v>0.2693765520846948</v>
      </c>
      <c r="CX51" s="584">
        <f t="shared" si="78"/>
        <v>32</v>
      </c>
      <c r="CY51" s="585"/>
      <c r="CZ51" s="581" t="s">
        <v>46</v>
      </c>
      <c r="DA51" s="685">
        <f t="shared" si="43"/>
        <v>0.8333407836005563</v>
      </c>
      <c r="DB51" s="584">
        <f t="shared" si="79"/>
        <v>20</v>
      </c>
      <c r="DC51" s="586">
        <f t="shared" si="50"/>
        <v>1.2934893773246616</v>
      </c>
      <c r="DD51" s="587">
        <f t="shared" si="80"/>
        <v>39</v>
      </c>
      <c r="DE51" s="685">
        <f t="shared" si="44"/>
        <v>1.1261626159704414</v>
      </c>
      <c r="DF51" s="690">
        <f t="shared" si="81"/>
        <v>35</v>
      </c>
      <c r="DG51" s="585"/>
      <c r="DH51" s="703">
        <v>0.8305880392154192</v>
      </c>
      <c r="DI51" s="581">
        <v>18</v>
      </c>
      <c r="DJ51" s="707">
        <f t="shared" si="45"/>
        <v>-2</v>
      </c>
      <c r="DK51" s="703">
        <v>1.7262032770465598</v>
      </c>
      <c r="DL51" s="581">
        <v>41</v>
      </c>
      <c r="DM51" s="707">
        <f t="shared" si="46"/>
        <v>2</v>
      </c>
      <c r="DN51" s="703">
        <v>1.3530302612835845</v>
      </c>
      <c r="DO51" s="581">
        <v>39</v>
      </c>
      <c r="DP51" s="707">
        <f t="shared" si="47"/>
        <v>4</v>
      </c>
    </row>
    <row r="52" spans="1:120" s="581" customFormat="1" ht="10.5" customHeight="1">
      <c r="A52" s="557" t="s">
        <v>48</v>
      </c>
      <c r="B52" s="558" t="s">
        <v>100</v>
      </c>
      <c r="C52" s="559">
        <v>11838</v>
      </c>
      <c r="D52" s="560">
        <v>11769</v>
      </c>
      <c r="E52" s="561">
        <v>29417</v>
      </c>
      <c r="F52" s="562">
        <f t="shared" si="51"/>
        <v>2.49953267057524</v>
      </c>
      <c r="G52" s="563"/>
      <c r="H52" s="564">
        <v>1552768</v>
      </c>
      <c r="I52" s="565">
        <f t="shared" si="52"/>
        <v>131168.10272005407</v>
      </c>
      <c r="J52" s="566">
        <f t="shared" si="53"/>
        <v>30</v>
      </c>
      <c r="K52" s="567"/>
      <c r="L52" s="567"/>
      <c r="M52" s="567"/>
      <c r="N52" s="568"/>
      <c r="O52" s="569"/>
      <c r="P52" s="557" t="s">
        <v>48</v>
      </c>
      <c r="Q52" s="564">
        <v>1068619</v>
      </c>
      <c r="R52" s="636">
        <f t="shared" si="54"/>
        <v>90270.23145801655</v>
      </c>
      <c r="S52" s="564">
        <f t="shared" si="55"/>
        <v>36</v>
      </c>
      <c r="T52" s="637">
        <f t="shared" si="56"/>
        <v>0.6741348409729928</v>
      </c>
      <c r="U52" s="573">
        <v>1002340</v>
      </c>
      <c r="V52" s="570">
        <v>84671.39719547221</v>
      </c>
      <c r="W52" s="571">
        <v>31</v>
      </c>
      <c r="X52" s="574">
        <f t="shared" si="32"/>
        <v>0.6013872814335761</v>
      </c>
      <c r="Y52" s="645">
        <f t="shared" si="33"/>
        <v>-6.202304095285596</v>
      </c>
      <c r="Z52" s="563"/>
      <c r="AA52" s="557" t="s">
        <v>48</v>
      </c>
      <c r="AB52" s="564">
        <v>167261</v>
      </c>
      <c r="AC52" s="564">
        <f t="shared" si="57"/>
        <v>14129.160331137016</v>
      </c>
      <c r="AD52" s="564">
        <f t="shared" si="58"/>
        <v>15</v>
      </c>
      <c r="AE52" s="637">
        <f t="shared" si="59"/>
        <v>0.10551606104325653</v>
      </c>
      <c r="AF52" s="564">
        <f t="shared" si="60"/>
        <v>42</v>
      </c>
      <c r="AG52" s="573">
        <v>192246</v>
      </c>
      <c r="AH52" s="573">
        <v>16239.736441966548</v>
      </c>
      <c r="AI52" s="573">
        <v>18</v>
      </c>
      <c r="AJ52" s="574">
        <f t="shared" si="34"/>
        <v>0.11534439342586277</v>
      </c>
      <c r="AK52" s="573">
        <f t="shared" si="35"/>
        <v>40</v>
      </c>
      <c r="AL52" s="645">
        <f t="shared" si="36"/>
        <v>14.937732047518548</v>
      </c>
      <c r="AM52" s="569"/>
      <c r="AN52" s="557" t="s">
        <v>48</v>
      </c>
      <c r="AO52" s="564">
        <v>134737</v>
      </c>
      <c r="AP52" s="564">
        <f t="shared" si="61"/>
        <v>11381.736779861463</v>
      </c>
      <c r="AQ52" s="564">
        <f t="shared" si="62"/>
        <v>30</v>
      </c>
      <c r="AR52" s="637">
        <f t="shared" si="63"/>
        <v>0.08499840080344644</v>
      </c>
      <c r="AS52" s="564">
        <f t="shared" si="64"/>
        <v>29</v>
      </c>
      <c r="AT52" s="573">
        <v>146333</v>
      </c>
      <c r="AU52" s="573">
        <v>12361.29413752323</v>
      </c>
      <c r="AV52" s="573">
        <v>29</v>
      </c>
      <c r="AW52" s="574">
        <f t="shared" si="37"/>
        <v>0.08779735923341331</v>
      </c>
      <c r="AX52" s="573">
        <f t="shared" si="38"/>
        <v>29</v>
      </c>
      <c r="AY52" s="645">
        <f t="shared" si="39"/>
        <v>8.606396164379486</v>
      </c>
      <c r="AZ52" s="569"/>
      <c r="BA52" s="557" t="s">
        <v>48</v>
      </c>
      <c r="BB52" s="564">
        <v>1585171</v>
      </c>
      <c r="BC52" s="564">
        <f t="shared" si="65"/>
        <v>133905.3049501605</v>
      </c>
      <c r="BD52" s="564">
        <f t="shared" si="66"/>
        <v>32</v>
      </c>
      <c r="BE52" s="573">
        <v>1666713</v>
      </c>
      <c r="BF52" s="573">
        <v>140793.4617334009</v>
      </c>
      <c r="BG52" s="573">
        <v>31</v>
      </c>
      <c r="BH52" s="644">
        <f t="shared" si="40"/>
        <v>5.144050704939718</v>
      </c>
      <c r="BI52" s="569"/>
      <c r="BJ52" s="557" t="s">
        <v>48</v>
      </c>
      <c r="BK52" s="575">
        <v>15</v>
      </c>
      <c r="BL52" s="575">
        <v>478</v>
      </c>
      <c r="BM52" s="576">
        <f t="shared" si="48"/>
        <v>0.03138075313807531</v>
      </c>
      <c r="BN52" s="577">
        <f t="shared" si="49"/>
        <v>42</v>
      </c>
      <c r="BO52" s="563"/>
      <c r="BP52" s="578" t="s">
        <v>48</v>
      </c>
      <c r="BQ52" s="575">
        <v>9</v>
      </c>
      <c r="BR52" s="575">
        <v>3183</v>
      </c>
      <c r="BS52" s="576">
        <f t="shared" si="67"/>
        <v>0.002827521206409048</v>
      </c>
      <c r="BT52" s="577">
        <f t="shared" si="68"/>
        <v>21</v>
      </c>
      <c r="BU52" s="563"/>
      <c r="BV52" s="579" t="s">
        <v>48</v>
      </c>
      <c r="BW52" s="575">
        <v>14</v>
      </c>
      <c r="BX52" s="575">
        <v>262</v>
      </c>
      <c r="BY52" s="576">
        <f t="shared" si="69"/>
        <v>0.05343511450381679</v>
      </c>
      <c r="BZ52" s="577">
        <f t="shared" si="70"/>
        <v>35</v>
      </c>
      <c r="CA52" s="520"/>
      <c r="CB52" s="593" t="s">
        <v>48</v>
      </c>
      <c r="CC52" s="714">
        <v>115</v>
      </c>
      <c r="CD52" s="714">
        <v>260</v>
      </c>
      <c r="CE52" s="715">
        <f t="shared" si="71"/>
        <v>0.4423076923076923</v>
      </c>
      <c r="CF52" s="716">
        <f t="shared" si="72"/>
        <v>28</v>
      </c>
      <c r="CG52" s="519"/>
      <c r="CH52" s="557" t="s">
        <v>48</v>
      </c>
      <c r="CI52" s="575">
        <v>48</v>
      </c>
      <c r="CJ52" s="575">
        <v>3186</v>
      </c>
      <c r="CK52" s="572">
        <f t="shared" si="73"/>
        <v>0.015065913370998116</v>
      </c>
      <c r="CL52" s="577">
        <f t="shared" si="74"/>
        <v>14</v>
      </c>
      <c r="CM52" s="563"/>
      <c r="CN52" s="557" t="s">
        <v>48</v>
      </c>
      <c r="CO52" s="577">
        <v>756</v>
      </c>
      <c r="CP52" s="577">
        <v>59493</v>
      </c>
      <c r="CQ52" s="580">
        <f t="shared" si="75"/>
        <v>1.2707377338510413</v>
      </c>
      <c r="CR52" s="575">
        <f t="shared" si="76"/>
        <v>21</v>
      </c>
      <c r="CS52" s="563"/>
      <c r="CT52" s="581" t="s">
        <v>48</v>
      </c>
      <c r="CU52" s="582">
        <v>13798</v>
      </c>
      <c r="CV52" s="582">
        <v>2091</v>
      </c>
      <c r="CW52" s="583">
        <f t="shared" si="77"/>
        <v>0.15154370198579503</v>
      </c>
      <c r="CX52" s="584">
        <f t="shared" si="78"/>
        <v>4</v>
      </c>
      <c r="CY52" s="585"/>
      <c r="CZ52" s="581" t="s">
        <v>48</v>
      </c>
      <c r="DA52" s="685">
        <f t="shared" si="43"/>
        <v>0.9717384545840856</v>
      </c>
      <c r="DB52" s="584">
        <f t="shared" si="79"/>
        <v>26</v>
      </c>
      <c r="DC52" s="586">
        <f t="shared" si="50"/>
        <v>0.7907540748001656</v>
      </c>
      <c r="DD52" s="587">
        <f t="shared" si="80"/>
        <v>22</v>
      </c>
      <c r="DE52" s="685">
        <f t="shared" si="44"/>
        <v>0.8565665765397729</v>
      </c>
      <c r="DF52" s="690">
        <f t="shared" si="81"/>
        <v>21</v>
      </c>
      <c r="DG52" s="585"/>
      <c r="DH52" s="703">
        <v>1.0433175966799288</v>
      </c>
      <c r="DI52" s="581">
        <v>30</v>
      </c>
      <c r="DJ52" s="707">
        <f t="shared" si="45"/>
        <v>4</v>
      </c>
      <c r="DK52" s="703">
        <v>0.751562753084594</v>
      </c>
      <c r="DL52" s="581">
        <v>22</v>
      </c>
      <c r="DM52" s="707">
        <f t="shared" si="46"/>
        <v>0</v>
      </c>
      <c r="DN52" s="703">
        <v>0.8731272712493169</v>
      </c>
      <c r="DO52" s="581">
        <v>21</v>
      </c>
      <c r="DP52" s="707">
        <f t="shared" si="47"/>
        <v>0</v>
      </c>
    </row>
    <row r="53" spans="1:120" s="581" customFormat="1" ht="10.5" customHeight="1">
      <c r="A53" s="557" t="s">
        <v>47</v>
      </c>
      <c r="B53" s="558" t="s">
        <v>101</v>
      </c>
      <c r="C53" s="559">
        <v>34304</v>
      </c>
      <c r="D53" s="560">
        <v>34217</v>
      </c>
      <c r="E53" s="561">
        <v>70491</v>
      </c>
      <c r="F53" s="562">
        <f t="shared" si="51"/>
        <v>2.060116316450887</v>
      </c>
      <c r="G53" s="563"/>
      <c r="H53" s="564">
        <v>1085171</v>
      </c>
      <c r="I53" s="565">
        <f t="shared" si="52"/>
        <v>31633.949393656716</v>
      </c>
      <c r="J53" s="566">
        <f t="shared" si="53"/>
        <v>1</v>
      </c>
      <c r="K53" s="567"/>
      <c r="L53" s="567"/>
      <c r="M53" s="567"/>
      <c r="N53" s="568"/>
      <c r="O53" s="569"/>
      <c r="P53" s="557" t="s">
        <v>47</v>
      </c>
      <c r="Q53" s="564">
        <v>700175</v>
      </c>
      <c r="R53" s="636">
        <f t="shared" si="54"/>
        <v>20410.885027985074</v>
      </c>
      <c r="S53" s="564">
        <f t="shared" si="55"/>
        <v>3</v>
      </c>
      <c r="T53" s="637">
        <f t="shared" si="56"/>
        <v>0.6269598792239819</v>
      </c>
      <c r="U53" s="573">
        <v>644353</v>
      </c>
      <c r="V53" s="570">
        <v>18783.611240671642</v>
      </c>
      <c r="W53" s="571">
        <v>3</v>
      </c>
      <c r="X53" s="574">
        <f t="shared" si="32"/>
        <v>0.609665473234831</v>
      </c>
      <c r="Y53" s="645">
        <f t="shared" si="33"/>
        <v>-7.9725782840004245</v>
      </c>
      <c r="Z53" s="563"/>
      <c r="AA53" s="557" t="s">
        <v>47</v>
      </c>
      <c r="AB53" s="564">
        <v>228390</v>
      </c>
      <c r="AC53" s="564">
        <f t="shared" si="57"/>
        <v>6657.824160447762</v>
      </c>
      <c r="AD53" s="564">
        <f t="shared" si="58"/>
        <v>2</v>
      </c>
      <c r="AE53" s="637">
        <f t="shared" si="59"/>
        <v>0.20450796845926406</v>
      </c>
      <c r="AF53" s="564">
        <f t="shared" si="60"/>
        <v>19</v>
      </c>
      <c r="AG53" s="573">
        <v>241677</v>
      </c>
      <c r="AH53" s="573">
        <v>7045.155083955224</v>
      </c>
      <c r="AI53" s="573">
        <v>2</v>
      </c>
      <c r="AJ53" s="574">
        <f t="shared" si="34"/>
        <v>0.2286667751604699</v>
      </c>
      <c r="AK53" s="573">
        <f t="shared" si="35"/>
        <v>15</v>
      </c>
      <c r="AL53" s="645">
        <f t="shared" si="36"/>
        <v>5.817680283725198</v>
      </c>
      <c r="AM53" s="569"/>
      <c r="AN53" s="557" t="s">
        <v>47</v>
      </c>
      <c r="AO53" s="564">
        <v>99623</v>
      </c>
      <c r="AP53" s="564">
        <f t="shared" si="61"/>
        <v>2904.121968283582</v>
      </c>
      <c r="AQ53" s="564">
        <f t="shared" si="62"/>
        <v>7</v>
      </c>
      <c r="AR53" s="637">
        <f t="shared" si="63"/>
        <v>0.08920573292095654</v>
      </c>
      <c r="AS53" s="564">
        <f t="shared" si="64"/>
        <v>33</v>
      </c>
      <c r="AT53" s="573">
        <v>82180</v>
      </c>
      <c r="AU53" s="573">
        <v>2395.6389925373132</v>
      </c>
      <c r="AV53" s="573">
        <v>5</v>
      </c>
      <c r="AW53" s="574">
        <f t="shared" si="37"/>
        <v>0.0777559949134068</v>
      </c>
      <c r="AX53" s="573">
        <f t="shared" si="38"/>
        <v>25</v>
      </c>
      <c r="AY53" s="645">
        <f t="shared" si="39"/>
        <v>-17.50900896379351</v>
      </c>
      <c r="AZ53" s="569"/>
      <c r="BA53" s="557" t="s">
        <v>47</v>
      </c>
      <c r="BB53" s="564">
        <v>1116778</v>
      </c>
      <c r="BC53" s="564">
        <f t="shared" si="65"/>
        <v>32555.328824626864</v>
      </c>
      <c r="BD53" s="564">
        <f t="shared" si="66"/>
        <v>1</v>
      </c>
      <c r="BE53" s="573">
        <v>1056896</v>
      </c>
      <c r="BF53" s="573">
        <v>30809.701492537315</v>
      </c>
      <c r="BG53" s="573">
        <v>1</v>
      </c>
      <c r="BH53" s="644">
        <f t="shared" si="40"/>
        <v>-5.362032561529676</v>
      </c>
      <c r="BI53" s="569"/>
      <c r="BJ53" s="557" t="s">
        <v>47</v>
      </c>
      <c r="BK53" s="575">
        <v>6</v>
      </c>
      <c r="BL53" s="575">
        <v>376</v>
      </c>
      <c r="BM53" s="576">
        <f t="shared" si="48"/>
        <v>0.015957446808510637</v>
      </c>
      <c r="BN53" s="577">
        <f t="shared" si="49"/>
        <v>35</v>
      </c>
      <c r="BO53" s="563"/>
      <c r="BP53" s="578" t="s">
        <v>47</v>
      </c>
      <c r="BQ53" s="575">
        <v>9</v>
      </c>
      <c r="BR53" s="575">
        <v>1051</v>
      </c>
      <c r="BS53" s="576">
        <f t="shared" si="67"/>
        <v>0.008563273073263558</v>
      </c>
      <c r="BT53" s="577">
        <f t="shared" si="68"/>
        <v>36</v>
      </c>
      <c r="BU53" s="563"/>
      <c r="BV53" s="579" t="s">
        <v>47</v>
      </c>
      <c r="BW53" s="575">
        <v>6</v>
      </c>
      <c r="BX53" s="575">
        <v>177</v>
      </c>
      <c r="BY53" s="576">
        <f t="shared" si="69"/>
        <v>0.03389830508474576</v>
      </c>
      <c r="BZ53" s="577">
        <f t="shared" si="70"/>
        <v>25</v>
      </c>
      <c r="CA53" s="520"/>
      <c r="CB53" s="557" t="s">
        <v>47</v>
      </c>
      <c r="CC53" s="575">
        <v>10</v>
      </c>
      <c r="CD53" s="575">
        <v>178</v>
      </c>
      <c r="CE53" s="572">
        <f t="shared" si="71"/>
        <v>0.056179775280898875</v>
      </c>
      <c r="CF53" s="577">
        <f t="shared" si="72"/>
        <v>6</v>
      </c>
      <c r="CG53" s="519"/>
      <c r="CH53" s="557" t="s">
        <v>47</v>
      </c>
      <c r="CI53" s="575">
        <v>354</v>
      </c>
      <c r="CJ53" s="575">
        <v>1051</v>
      </c>
      <c r="CK53" s="572">
        <f t="shared" si="73"/>
        <v>0.3368220742150333</v>
      </c>
      <c r="CL53" s="577">
        <f t="shared" si="74"/>
        <v>48</v>
      </c>
      <c r="CM53" s="563"/>
      <c r="CN53" s="557" t="s">
        <v>47</v>
      </c>
      <c r="CO53" s="577">
        <v>431</v>
      </c>
      <c r="CP53" s="577">
        <v>20564</v>
      </c>
      <c r="CQ53" s="580">
        <f t="shared" si="75"/>
        <v>2.0958957401283795</v>
      </c>
      <c r="CR53" s="575">
        <f t="shared" si="76"/>
        <v>48</v>
      </c>
      <c r="CS53" s="563"/>
      <c r="CT53" s="581" t="s">
        <v>47</v>
      </c>
      <c r="CU53" s="582">
        <v>7001</v>
      </c>
      <c r="CV53" s="582">
        <v>2573</v>
      </c>
      <c r="CW53" s="583">
        <f t="shared" si="77"/>
        <v>0.36751892586773316</v>
      </c>
      <c r="CX53" s="584">
        <f t="shared" si="78"/>
        <v>45</v>
      </c>
      <c r="CY53" s="585"/>
      <c r="CZ53" s="581" t="s">
        <v>47</v>
      </c>
      <c r="DA53" s="685">
        <f t="shared" si="43"/>
        <v>0.29083271595188753</v>
      </c>
      <c r="DB53" s="584">
        <f t="shared" si="79"/>
        <v>1</v>
      </c>
      <c r="DC53" s="586">
        <f t="shared" si="50"/>
        <v>1.3042363988894858</v>
      </c>
      <c r="DD53" s="587">
        <f t="shared" si="80"/>
        <v>40</v>
      </c>
      <c r="DE53" s="685">
        <f t="shared" si="44"/>
        <v>0.9357259687303592</v>
      </c>
      <c r="DF53" s="690">
        <f t="shared" si="81"/>
        <v>26</v>
      </c>
      <c r="DG53" s="585"/>
      <c r="DH53" s="703">
        <v>0.340902541509863</v>
      </c>
      <c r="DI53" s="581">
        <v>2</v>
      </c>
      <c r="DJ53" s="707">
        <f t="shared" si="45"/>
        <v>1</v>
      </c>
      <c r="DK53" s="703">
        <v>1.3537657018599527</v>
      </c>
      <c r="DL53" s="581">
        <v>37</v>
      </c>
      <c r="DM53" s="707">
        <f t="shared" si="46"/>
        <v>-3</v>
      </c>
      <c r="DN53" s="703">
        <v>0.9317393850474153</v>
      </c>
      <c r="DO53" s="581">
        <v>24</v>
      </c>
      <c r="DP53" s="707">
        <f t="shared" si="47"/>
        <v>-2</v>
      </c>
    </row>
    <row r="54" spans="1:120" s="581" customFormat="1" ht="10.5" customHeight="1" thickBot="1">
      <c r="A54" s="557" t="s">
        <v>49</v>
      </c>
      <c r="B54" s="558" t="s">
        <v>102</v>
      </c>
      <c r="C54" s="559">
        <v>7857</v>
      </c>
      <c r="D54" s="560">
        <v>6753</v>
      </c>
      <c r="E54" s="561">
        <v>15612</v>
      </c>
      <c r="F54" s="562">
        <f t="shared" si="51"/>
        <v>2.311861394935584</v>
      </c>
      <c r="G54" s="563"/>
      <c r="H54" s="564">
        <v>386151</v>
      </c>
      <c r="I54" s="565">
        <f t="shared" si="52"/>
        <v>49147.38449789996</v>
      </c>
      <c r="J54" s="566">
        <f t="shared" si="53"/>
        <v>6</v>
      </c>
      <c r="K54" s="567"/>
      <c r="L54" s="567"/>
      <c r="M54" s="567"/>
      <c r="N54" s="568"/>
      <c r="O54" s="569"/>
      <c r="P54" s="557" t="s">
        <v>49</v>
      </c>
      <c r="Q54" s="564">
        <v>230982</v>
      </c>
      <c r="R54" s="636">
        <f t="shared" si="54"/>
        <v>29398.24360442917</v>
      </c>
      <c r="S54" s="564">
        <f t="shared" si="55"/>
        <v>5</v>
      </c>
      <c r="T54" s="637">
        <f t="shared" si="56"/>
        <v>0.5783253796964432</v>
      </c>
      <c r="U54" s="631">
        <v>273247</v>
      </c>
      <c r="V54" s="570">
        <v>34777.52322769505</v>
      </c>
      <c r="W54" s="571">
        <v>11</v>
      </c>
      <c r="X54" s="574">
        <f t="shared" si="32"/>
        <v>0.5641787470035741</v>
      </c>
      <c r="Y54" s="645">
        <f t="shared" si="33"/>
        <v>18.297962611805247</v>
      </c>
      <c r="Z54" s="563"/>
      <c r="AA54" s="557" t="s">
        <v>49</v>
      </c>
      <c r="AB54" s="564">
        <v>100676</v>
      </c>
      <c r="AC54" s="564">
        <f t="shared" si="57"/>
        <v>12813.54206440117</v>
      </c>
      <c r="AD54" s="564">
        <f t="shared" si="58"/>
        <v>12</v>
      </c>
      <c r="AE54" s="637">
        <f t="shared" si="59"/>
        <v>0.2520693643934121</v>
      </c>
      <c r="AF54" s="564">
        <f t="shared" si="60"/>
        <v>7</v>
      </c>
      <c r="AG54" s="631">
        <v>124311</v>
      </c>
      <c r="AH54" s="573">
        <v>15821.687667048493</v>
      </c>
      <c r="AI54" s="573">
        <v>16</v>
      </c>
      <c r="AJ54" s="574">
        <f t="shared" si="34"/>
        <v>0.2566674994373636</v>
      </c>
      <c r="AK54" s="573">
        <f t="shared" si="35"/>
        <v>10</v>
      </c>
      <c r="AL54" s="645">
        <f t="shared" si="36"/>
        <v>23.476300210576515</v>
      </c>
      <c r="AM54" s="569"/>
      <c r="AN54" s="557" t="s">
        <v>49</v>
      </c>
      <c r="AO54" s="564">
        <v>37236</v>
      </c>
      <c r="AP54" s="564">
        <f t="shared" si="61"/>
        <v>4739.213440244368</v>
      </c>
      <c r="AQ54" s="564">
        <f t="shared" si="62"/>
        <v>12</v>
      </c>
      <c r="AR54" s="637">
        <f t="shared" si="63"/>
        <v>0.09323031161898658</v>
      </c>
      <c r="AS54" s="564">
        <f t="shared" si="64"/>
        <v>36</v>
      </c>
      <c r="AT54" s="573">
        <v>54707</v>
      </c>
      <c r="AU54" s="573">
        <v>6962.835687921599</v>
      </c>
      <c r="AV54" s="573">
        <v>19</v>
      </c>
      <c r="AW54" s="574">
        <f t="shared" si="37"/>
        <v>0.11295467731511974</v>
      </c>
      <c r="AX54" s="573">
        <f t="shared" si="38"/>
        <v>38</v>
      </c>
      <c r="AY54" s="645">
        <f t="shared" si="39"/>
        <v>46.91964765280912</v>
      </c>
      <c r="AZ54" s="569"/>
      <c r="BA54" s="557" t="s">
        <v>49</v>
      </c>
      <c r="BB54" s="564">
        <v>399398</v>
      </c>
      <c r="BC54" s="564">
        <f t="shared" si="65"/>
        <v>50833.39697085402</v>
      </c>
      <c r="BD54" s="564">
        <f t="shared" si="66"/>
        <v>6</v>
      </c>
      <c r="BE54" s="631">
        <v>484327</v>
      </c>
      <c r="BF54" s="573">
        <v>61642.738958890164</v>
      </c>
      <c r="BG54" s="573">
        <v>10</v>
      </c>
      <c r="BH54" s="644">
        <f t="shared" si="40"/>
        <v>21.264252700313975</v>
      </c>
      <c r="BI54" s="569"/>
      <c r="BJ54" s="557" t="s">
        <v>49</v>
      </c>
      <c r="BK54" s="575">
        <v>11</v>
      </c>
      <c r="BL54" s="575">
        <v>815</v>
      </c>
      <c r="BM54" s="576">
        <f t="shared" si="48"/>
        <v>0.013496932515337423</v>
      </c>
      <c r="BN54" s="577">
        <f t="shared" si="49"/>
        <v>33</v>
      </c>
      <c r="BO54" s="563"/>
      <c r="BP54" s="578" t="s">
        <v>49</v>
      </c>
      <c r="BQ54" s="575">
        <v>1</v>
      </c>
      <c r="BR54" s="575">
        <v>1983</v>
      </c>
      <c r="BS54" s="576">
        <f t="shared" si="67"/>
        <v>0.0005042864346949068</v>
      </c>
      <c r="BT54" s="577">
        <f t="shared" si="68"/>
        <v>8</v>
      </c>
      <c r="BU54" s="563"/>
      <c r="BV54" s="579" t="s">
        <v>49</v>
      </c>
      <c r="BW54" s="575">
        <v>5</v>
      </c>
      <c r="BX54" s="575">
        <v>97</v>
      </c>
      <c r="BY54" s="576">
        <f t="shared" si="69"/>
        <v>0.05154639175257732</v>
      </c>
      <c r="BZ54" s="577">
        <f t="shared" si="70"/>
        <v>32</v>
      </c>
      <c r="CA54" s="520"/>
      <c r="CB54" s="557" t="s">
        <v>49</v>
      </c>
      <c r="CC54" s="575">
        <v>0</v>
      </c>
      <c r="CD54" s="575">
        <v>97</v>
      </c>
      <c r="CE54" s="572">
        <f t="shared" si="71"/>
        <v>0</v>
      </c>
      <c r="CF54" s="577">
        <f t="shared" si="72"/>
        <v>1</v>
      </c>
      <c r="CG54" s="519"/>
      <c r="CH54" s="557" t="s">
        <v>49</v>
      </c>
      <c r="CI54" s="575">
        <v>24</v>
      </c>
      <c r="CJ54" s="575">
        <v>1988</v>
      </c>
      <c r="CK54" s="572">
        <f t="shared" si="73"/>
        <v>0.012072434607645875</v>
      </c>
      <c r="CL54" s="577">
        <f t="shared" si="74"/>
        <v>12</v>
      </c>
      <c r="CM54" s="563"/>
      <c r="CN54" s="557" t="s">
        <v>49</v>
      </c>
      <c r="CO54" s="577">
        <v>150</v>
      </c>
      <c r="CP54" s="577">
        <v>9366</v>
      </c>
      <c r="CQ54" s="580">
        <f t="shared" si="75"/>
        <v>1.6015374759769379</v>
      </c>
      <c r="CR54" s="575">
        <f t="shared" si="76"/>
        <v>36</v>
      </c>
      <c r="CS54" s="563"/>
      <c r="CT54" s="581" t="s">
        <v>49</v>
      </c>
      <c r="CU54" s="582">
        <v>3030</v>
      </c>
      <c r="CV54" s="582">
        <v>620</v>
      </c>
      <c r="CW54" s="583">
        <f t="shared" si="77"/>
        <v>0.20462046204620463</v>
      </c>
      <c r="CX54" s="584">
        <f t="shared" si="78"/>
        <v>15</v>
      </c>
      <c r="CY54" s="585"/>
      <c r="CZ54" s="581" t="s">
        <v>49</v>
      </c>
      <c r="DA54" s="685">
        <f t="shared" si="43"/>
        <v>0.584707338194314</v>
      </c>
      <c r="DB54" s="584">
        <f t="shared" si="79"/>
        <v>12</v>
      </c>
      <c r="DC54" s="586">
        <f t="shared" si="50"/>
        <v>0.5379122871112096</v>
      </c>
      <c r="DD54" s="587">
        <f t="shared" si="80"/>
        <v>10</v>
      </c>
      <c r="DE54" s="685">
        <f t="shared" si="44"/>
        <v>0.5549286693232476</v>
      </c>
      <c r="DF54" s="690">
        <f t="shared" si="81"/>
        <v>6</v>
      </c>
      <c r="DG54" s="585"/>
      <c r="DH54" s="703">
        <v>0.5189437026910014</v>
      </c>
      <c r="DI54" s="581">
        <v>9</v>
      </c>
      <c r="DJ54" s="707">
        <f t="shared" si="45"/>
        <v>-3</v>
      </c>
      <c r="DK54" s="703">
        <v>0.5554567577332209</v>
      </c>
      <c r="DL54" s="581">
        <v>11</v>
      </c>
      <c r="DM54" s="707">
        <f t="shared" si="46"/>
        <v>1</v>
      </c>
      <c r="DN54" s="703">
        <v>0.5402429847989628</v>
      </c>
      <c r="DO54" s="581">
        <v>4</v>
      </c>
      <c r="DP54" s="707">
        <f t="shared" si="47"/>
        <v>-2</v>
      </c>
    </row>
    <row r="55" spans="1:120" s="614" customFormat="1" ht="10.5" customHeight="1">
      <c r="A55" s="596" t="s">
        <v>114</v>
      </c>
      <c r="B55" s="597"/>
      <c r="C55" s="588">
        <f>SUM(C5:C54)</f>
        <v>815504</v>
      </c>
      <c r="D55" s="598">
        <f>SUM(D5:D54)</f>
        <v>777741</v>
      </c>
      <c r="E55" s="599">
        <f>SUM(E5:E54)</f>
        <v>1849382</v>
      </c>
      <c r="F55" s="600">
        <f t="shared" si="51"/>
        <v>2.377889297336774</v>
      </c>
      <c r="G55" s="601"/>
      <c r="H55" s="602">
        <f>SUM(H5:H54)</f>
        <v>104728590.255</v>
      </c>
      <c r="I55" s="603">
        <f t="shared" si="52"/>
        <v>128421.92098996449</v>
      </c>
      <c r="J55" s="602"/>
      <c r="K55" s="588"/>
      <c r="L55" s="588"/>
      <c r="M55" s="588"/>
      <c r="N55" s="604"/>
      <c r="O55" s="601"/>
      <c r="P55" s="604"/>
      <c r="Q55" s="602">
        <f>SUM(Q5:Q54)</f>
        <v>54662456</v>
      </c>
      <c r="R55" s="603">
        <f t="shared" si="54"/>
        <v>67029.04706782554</v>
      </c>
      <c r="S55" s="605"/>
      <c r="T55" s="606">
        <f t="shared" si="56"/>
        <v>0.5487699582894706</v>
      </c>
      <c r="U55" s="632">
        <v>62570465</v>
      </c>
      <c r="V55" s="474">
        <v>76726.12887245188</v>
      </c>
      <c r="W55" s="607"/>
      <c r="X55" s="594">
        <f>U55/BE55</f>
        <v>0.5703042513655686</v>
      </c>
      <c r="Y55" s="604"/>
      <c r="Z55" s="601"/>
      <c r="AA55" s="604"/>
      <c r="AB55" s="602">
        <f>SUM(AB5:AB54)</f>
        <v>17071805.255</v>
      </c>
      <c r="AC55" s="608">
        <f t="shared" si="57"/>
        <v>20934.05459078067</v>
      </c>
      <c r="AD55" s="602"/>
      <c r="AE55" s="606">
        <f t="shared" si="59"/>
        <v>0.1713880887041064</v>
      </c>
      <c r="AF55" s="602"/>
      <c r="AG55" s="654">
        <v>20004734</v>
      </c>
      <c r="AH55" s="638">
        <v>24530.516098020365</v>
      </c>
      <c r="AI55" s="588"/>
      <c r="AJ55" s="615">
        <f>AG55/BE55</f>
        <v>0.18233498580580051</v>
      </c>
      <c r="AK55" s="588" t="e">
        <f t="shared" si="35"/>
        <v>#N/A</v>
      </c>
      <c r="AL55" s="604"/>
      <c r="AM55" s="601"/>
      <c r="AN55" s="604"/>
      <c r="AO55" s="602">
        <f>SUM(AO5:AO54)</f>
        <v>7015900</v>
      </c>
      <c r="AP55" s="608">
        <f t="shared" si="61"/>
        <v>8603.146029939768</v>
      </c>
      <c r="AQ55" s="602"/>
      <c r="AR55" s="606">
        <f t="shared" si="63"/>
        <v>0.07043436084106972</v>
      </c>
      <c r="AS55" s="602"/>
      <c r="AT55" s="654">
        <v>7914254</v>
      </c>
      <c r="AU55" s="653">
        <v>9705</v>
      </c>
      <c r="AV55" s="588"/>
      <c r="AW55" s="666">
        <f>AT55/BE55</f>
        <v>0.07213519513698607</v>
      </c>
      <c r="AX55" s="588"/>
      <c r="AY55" s="667">
        <f t="shared" si="39"/>
        <v>12.807570233327153</v>
      </c>
      <c r="AZ55" s="601"/>
      <c r="BA55" s="604">
        <f>SUM(BA5:BA54)</f>
        <v>0</v>
      </c>
      <c r="BB55" s="602">
        <f>SUM(BB5:BB54)</f>
        <v>99609053.255</v>
      </c>
      <c r="BC55" s="608">
        <f t="shared" si="65"/>
        <v>122144.1626957072</v>
      </c>
      <c r="BD55" s="633"/>
      <c r="BE55" s="609">
        <f>SUM(BE5:BE54)</f>
        <v>109714183</v>
      </c>
      <c r="BF55" s="609">
        <v>134535.43207636013</v>
      </c>
      <c r="BG55" s="588"/>
      <c r="BH55" s="668">
        <f t="shared" si="40"/>
        <v>10.144790473141803</v>
      </c>
      <c r="BI55" s="601">
        <f>SUM(BI5:BI54)</f>
        <v>0</v>
      </c>
      <c r="BJ55" s="604">
        <f>SUM(BJ5:BJ54)</f>
        <v>0</v>
      </c>
      <c r="BK55" s="588">
        <f>SUM(BK5:BK54)</f>
        <v>580</v>
      </c>
      <c r="BL55" s="588">
        <f>SUM(BL5:BL54)</f>
        <v>30040</v>
      </c>
      <c r="BM55" s="610">
        <f>BK55/BL55</f>
        <v>0.019307589880159785</v>
      </c>
      <c r="BN55" s="588"/>
      <c r="BO55" s="601"/>
      <c r="BP55" s="588">
        <f>SUM(BP5:BP54)</f>
        <v>0</v>
      </c>
      <c r="BQ55" s="588">
        <f>SUM(BQ5:BQ54)</f>
        <v>606</v>
      </c>
      <c r="BR55" s="588">
        <f>SUM(BR5:BR54)</f>
        <v>94396</v>
      </c>
      <c r="BS55" s="610">
        <f>BQ55/BR55</f>
        <v>0.006419763549302937</v>
      </c>
      <c r="BT55" s="588"/>
      <c r="BU55" s="563"/>
      <c r="BV55" s="604">
        <f>SUM(BV5:BV54)</f>
        <v>0</v>
      </c>
      <c r="BW55" s="588">
        <f>SUM(BW5:BW54)</f>
        <v>939</v>
      </c>
      <c r="BX55" s="588">
        <f>SUM(BX5:BX54)</f>
        <v>16023</v>
      </c>
      <c r="BY55" s="610">
        <f t="shared" si="69"/>
        <v>0.05860325781688822</v>
      </c>
      <c r="BZ55" s="588"/>
      <c r="CA55" s="520"/>
      <c r="CB55" s="604">
        <f>SUM(CB5:CB54)</f>
        <v>0</v>
      </c>
      <c r="CC55" s="588">
        <f>SUM(CC5:CC54)</f>
        <v>8170</v>
      </c>
      <c r="CD55" s="588">
        <f>SUM(CD5:CD54)</f>
        <v>16149</v>
      </c>
      <c r="CE55" s="576">
        <f t="shared" si="71"/>
        <v>0.5059136788655645</v>
      </c>
      <c r="CF55" s="588"/>
      <c r="CG55" s="519"/>
      <c r="CH55" s="604">
        <f>SUM(CH5:CH54)</f>
        <v>0</v>
      </c>
      <c r="CI55" s="588">
        <f>SUM(CI5:CI54)</f>
        <v>9730</v>
      </c>
      <c r="CJ55" s="588">
        <f>SUM(CJ5:CJ54)</f>
        <v>94763</v>
      </c>
      <c r="CK55" s="610">
        <f t="shared" si="73"/>
        <v>0.10267720523833142</v>
      </c>
      <c r="CL55" s="588"/>
      <c r="CM55" s="563"/>
      <c r="CN55" s="604">
        <f>SUM(CN5:CN54)</f>
        <v>0</v>
      </c>
      <c r="CO55" s="588">
        <f>SUM(CO5:CO54)</f>
        <v>41015</v>
      </c>
      <c r="CP55" s="588">
        <f>SUM(CP5:CP54)</f>
        <v>3026213</v>
      </c>
      <c r="CQ55" s="611">
        <f>CO55*100/CP55</f>
        <v>1.3553242947538722</v>
      </c>
      <c r="CR55" s="612"/>
      <c r="CS55" s="613"/>
      <c r="CU55" s="612">
        <f>SUM(CU5:CU54)</f>
        <v>597375</v>
      </c>
      <c r="CV55" s="612">
        <f>SUM(CV5:CV54)</f>
        <v>151101</v>
      </c>
      <c r="CW55" s="615">
        <f t="shared" si="77"/>
        <v>0.2529416195856874</v>
      </c>
      <c r="CX55" s="612"/>
      <c r="CY55" s="585"/>
      <c r="DA55" s="685">
        <f t="shared" si="43"/>
        <v>1</v>
      </c>
      <c r="DB55" s="612"/>
      <c r="DC55" s="586">
        <f t="shared" si="50"/>
        <v>1</v>
      </c>
      <c r="DD55" s="595"/>
      <c r="DE55" s="685">
        <f t="shared" si="44"/>
        <v>1</v>
      </c>
      <c r="DF55" s="690"/>
      <c r="DG55" s="613"/>
      <c r="DH55" s="704">
        <v>1</v>
      </c>
      <c r="DJ55" s="707"/>
      <c r="DK55" s="704">
        <v>1</v>
      </c>
      <c r="DM55" s="707"/>
      <c r="DN55" s="704">
        <v>1</v>
      </c>
      <c r="DP55" s="707"/>
    </row>
    <row r="56" spans="3:120" s="616" customFormat="1" ht="10.5" customHeight="1">
      <c r="C56" s="529"/>
      <c r="D56" s="617"/>
      <c r="G56" s="618"/>
      <c r="H56" s="619"/>
      <c r="I56" s="51"/>
      <c r="J56" s="51"/>
      <c r="K56" s="529"/>
      <c r="L56" s="529"/>
      <c r="M56" s="529"/>
      <c r="O56" s="618"/>
      <c r="Q56" s="619"/>
      <c r="R56" s="51"/>
      <c r="S56" s="620"/>
      <c r="T56" s="621"/>
      <c r="U56" s="480">
        <f>SUM(U5:U54)</f>
        <v>62570465</v>
      </c>
      <c r="V56" s="623"/>
      <c r="W56" s="624"/>
      <c r="X56" s="622"/>
      <c r="Y56" s="124"/>
      <c r="Z56" s="618"/>
      <c r="AA56" s="124"/>
      <c r="AB56" s="619"/>
      <c r="AC56" s="51"/>
      <c r="AD56" s="51"/>
      <c r="AE56" s="51"/>
      <c r="AF56" s="619"/>
      <c r="AG56" s="448"/>
      <c r="AH56" s="623"/>
      <c r="AI56" s="623"/>
      <c r="AJ56" s="623"/>
      <c r="AK56" s="623"/>
      <c r="AL56" s="124"/>
      <c r="AM56" s="618"/>
      <c r="AN56" s="124"/>
      <c r="AO56" s="619"/>
      <c r="AP56" s="51"/>
      <c r="AQ56" s="51"/>
      <c r="AR56" s="51"/>
      <c r="AS56" s="619"/>
      <c r="AT56" s="639"/>
      <c r="AU56" s="623"/>
      <c r="AV56" s="623"/>
      <c r="AW56" s="623"/>
      <c r="AX56" s="623"/>
      <c r="AY56" s="124"/>
      <c r="AZ56" s="618"/>
      <c r="BA56" s="124"/>
      <c r="BB56" s="51"/>
      <c r="BC56" s="51"/>
      <c r="BD56" s="51"/>
      <c r="BE56" s="529"/>
      <c r="BF56" s="529"/>
      <c r="BG56" s="529"/>
      <c r="BH56" s="643"/>
      <c r="BI56" s="618"/>
      <c r="BJ56" s="124"/>
      <c r="BK56" s="623"/>
      <c r="BL56" s="623"/>
      <c r="BM56" s="529"/>
      <c r="BN56" s="529"/>
      <c r="BO56" s="618"/>
      <c r="BP56" s="623"/>
      <c r="BQ56" s="623"/>
      <c r="BR56" s="623"/>
      <c r="BS56" s="529"/>
      <c r="BT56" s="529"/>
      <c r="BU56" s="618"/>
      <c r="BV56" s="124"/>
      <c r="BW56" s="623"/>
      <c r="BX56" s="623"/>
      <c r="BY56" s="529"/>
      <c r="BZ56" s="529"/>
      <c r="CA56" s="618"/>
      <c r="CB56" s="124"/>
      <c r="CC56" s="625"/>
      <c r="CD56" s="625"/>
      <c r="CE56" s="529"/>
      <c r="CF56" s="529"/>
      <c r="CG56" s="618"/>
      <c r="CH56" s="124"/>
      <c r="CI56" s="625"/>
      <c r="CJ56" s="625"/>
      <c r="CK56" s="529"/>
      <c r="CL56" s="529"/>
      <c r="CM56" s="618"/>
      <c r="CO56" s="529"/>
      <c r="CP56" s="529"/>
      <c r="CQ56" s="529"/>
      <c r="CR56" s="623"/>
      <c r="CS56" s="618"/>
      <c r="CU56" s="623"/>
      <c r="CV56" s="623"/>
      <c r="CW56" s="529"/>
      <c r="CX56" s="529"/>
      <c r="CY56" s="618"/>
      <c r="DA56" s="521"/>
      <c r="DB56" s="529"/>
      <c r="DC56" s="524"/>
      <c r="DD56" s="50"/>
      <c r="DE56" s="529"/>
      <c r="DF56" s="646"/>
      <c r="DG56" s="618"/>
      <c r="DJ56" s="66"/>
      <c r="DM56" s="66"/>
      <c r="DP56" s="66"/>
    </row>
    <row r="57" spans="81:95" ht="10.5" customHeight="1">
      <c r="CC57" s="623"/>
      <c r="CQ57" s="628"/>
    </row>
    <row r="58" spans="8:13" ht="50.25" customHeight="1">
      <c r="H58" s="1418"/>
      <c r="I58" s="1418"/>
      <c r="J58" s="1418"/>
      <c r="K58" s="1419" t="s">
        <v>386</v>
      </c>
      <c r="L58" s="1419"/>
      <c r="M58" s="1419"/>
    </row>
    <row r="60" ht="10.5" customHeight="1">
      <c r="U60" s="629" t="s">
        <v>313</v>
      </c>
    </row>
    <row r="61" spans="5:86" ht="10.5" customHeight="1">
      <c r="E61" s="45"/>
      <c r="CH61" s="34"/>
    </row>
    <row r="62" spans="14:86" ht="10.5" customHeight="1">
      <c r="N62" s="45"/>
      <c r="P62" s="45"/>
      <c r="CB62" s="34"/>
      <c r="CH62" s="34"/>
    </row>
    <row r="63" spans="1:16" ht="10.5" customHeight="1">
      <c r="A63" s="45"/>
      <c r="E63" s="45"/>
      <c r="F63" s="45"/>
      <c r="N63" s="45"/>
      <c r="P63" s="45"/>
    </row>
  </sheetData>
  <sheetProtection/>
  <mergeCells count="2">
    <mergeCell ref="H58:J58"/>
    <mergeCell ref="K58:M58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9"/>
  <sheetViews>
    <sheetView zoomScalePageLayoutView="0" workbookViewId="0" topLeftCell="A1">
      <selection activeCell="L6" sqref="L6"/>
    </sheetView>
  </sheetViews>
  <sheetFormatPr defaultColWidth="5.28125" defaultRowHeight="9.75" customHeight="1"/>
  <cols>
    <col min="1" max="1" width="5.28125" style="165" customWidth="1"/>
    <col min="2" max="2" width="5.28125" style="185" customWidth="1"/>
    <col min="3" max="3" width="5.28125" style="182" customWidth="1"/>
    <col min="4" max="6" width="5.57421875" style="182" bestFit="1" customWidth="1"/>
    <col min="7" max="7" width="5.28125" style="198" customWidth="1"/>
    <col min="8" max="9" width="5.28125" style="202" customWidth="1"/>
    <col min="10" max="10" width="0.42578125" style="1260" customWidth="1"/>
    <col min="11" max="13" width="5.140625" style="182" customWidth="1"/>
    <col min="14" max="14" width="5.140625" style="165" customWidth="1"/>
    <col min="15" max="18" width="5.140625" style="182" customWidth="1"/>
    <col min="19" max="19" width="5.140625" style="317" customWidth="1"/>
    <col min="20" max="20" width="5.140625" style="202" customWidth="1"/>
    <col min="21" max="22" width="5.140625" style="209" customWidth="1"/>
    <col min="23" max="23" width="8.8515625" style="209" customWidth="1"/>
    <col min="24" max="24" width="5.28125" style="182" customWidth="1"/>
    <col min="25" max="25" width="5.28125" style="165" customWidth="1"/>
    <col min="26" max="31" width="5.28125" style="182" customWidth="1"/>
    <col min="32" max="32" width="5.28125" style="165" customWidth="1"/>
    <col min="33" max="16384" width="5.28125" style="182" customWidth="1"/>
  </cols>
  <sheetData>
    <row r="1" spans="1:32" s="1244" customFormat="1" ht="12" customHeight="1">
      <c r="A1" s="1424" t="s">
        <v>426</v>
      </c>
      <c r="B1" s="1410"/>
      <c r="C1" s="1410"/>
      <c r="D1" s="1410"/>
      <c r="E1" s="1410"/>
      <c r="F1" s="1410"/>
      <c r="G1" s="1410"/>
      <c r="H1" s="1410"/>
      <c r="I1" s="1410"/>
      <c r="J1" s="1410"/>
      <c r="K1" s="1410"/>
      <c r="L1" s="1410"/>
      <c r="M1" s="1410"/>
      <c r="N1" s="1410"/>
      <c r="O1" s="1410"/>
      <c r="P1" s="1410"/>
      <c r="Q1" s="1410"/>
      <c r="R1" s="1410"/>
      <c r="S1" s="1410"/>
      <c r="T1" s="1410"/>
      <c r="U1" s="1410"/>
      <c r="V1" s="1410"/>
      <c r="W1" s="1410"/>
      <c r="X1" s="1410"/>
      <c r="Y1" s="1411"/>
      <c r="AF1" s="1245"/>
    </row>
    <row r="2" spans="1:25" s="165" customFormat="1" ht="9" customHeight="1">
      <c r="A2" s="391" t="s">
        <v>140</v>
      </c>
      <c r="B2" s="1420" t="s">
        <v>231</v>
      </c>
      <c r="C2" s="1420"/>
      <c r="D2" s="1420"/>
      <c r="E2" s="1420"/>
      <c r="F2" s="1420"/>
      <c r="G2" s="1420"/>
      <c r="H2" s="1420"/>
      <c r="I2" s="1420"/>
      <c r="J2" s="1261"/>
      <c r="K2" s="1421" t="s">
        <v>232</v>
      </c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3"/>
      <c r="W2" s="395" t="s">
        <v>141</v>
      </c>
      <c r="X2" s="391" t="s">
        <v>142</v>
      </c>
      <c r="Y2" s="391"/>
    </row>
    <row r="3" spans="1:25" s="165" customFormat="1" ht="9" customHeight="1" thickBot="1">
      <c r="A3" s="233" t="s">
        <v>143</v>
      </c>
      <c r="B3" s="171">
        <v>2000</v>
      </c>
      <c r="C3" s="233">
        <v>2001</v>
      </c>
      <c r="D3" s="233">
        <v>2002</v>
      </c>
      <c r="E3" s="233">
        <v>2003</v>
      </c>
      <c r="F3" s="233">
        <v>2004</v>
      </c>
      <c r="G3" s="177">
        <v>2005</v>
      </c>
      <c r="H3" s="791">
        <v>2006</v>
      </c>
      <c r="I3" s="717">
        <v>2007</v>
      </c>
      <c r="J3" s="1262"/>
      <c r="K3" s="233">
        <v>1984</v>
      </c>
      <c r="L3" s="233">
        <v>1987</v>
      </c>
      <c r="M3" s="233">
        <v>1990</v>
      </c>
      <c r="N3" s="233">
        <v>1995</v>
      </c>
      <c r="O3" s="233">
        <v>2000</v>
      </c>
      <c r="P3" s="233">
        <v>2001</v>
      </c>
      <c r="Q3" s="233">
        <v>2002</v>
      </c>
      <c r="R3" s="233">
        <v>2003</v>
      </c>
      <c r="S3" s="233">
        <v>2004</v>
      </c>
      <c r="T3" s="177">
        <v>2005</v>
      </c>
      <c r="U3" s="1256">
        <v>2006</v>
      </c>
      <c r="V3" s="758">
        <v>2007</v>
      </c>
      <c r="W3" s="1257" t="s">
        <v>275</v>
      </c>
      <c r="X3" s="233" t="s">
        <v>233</v>
      </c>
      <c r="Y3" s="233" t="s">
        <v>144</v>
      </c>
    </row>
    <row r="4" spans="1:35" ht="9" customHeight="1">
      <c r="A4" s="754" t="s">
        <v>80</v>
      </c>
      <c r="B4" s="410">
        <v>0.4149634976603276</v>
      </c>
      <c r="C4" s="178">
        <v>0.3969401879702465</v>
      </c>
      <c r="D4" s="411">
        <v>0.3412930156601683</v>
      </c>
      <c r="E4" s="411">
        <v>0.34590374066994617</v>
      </c>
      <c r="F4" s="411">
        <v>0.37947070645491854</v>
      </c>
      <c r="G4" s="178">
        <v>0.43485952665499233</v>
      </c>
      <c r="H4" s="817">
        <v>0.4486420791078251</v>
      </c>
      <c r="I4" s="309">
        <v>0.4130974617890381</v>
      </c>
      <c r="J4" s="1263"/>
      <c r="K4" s="755">
        <v>1</v>
      </c>
      <c r="L4" s="755">
        <v>17</v>
      </c>
      <c r="M4" s="755">
        <v>1</v>
      </c>
      <c r="N4" s="755">
        <v>3</v>
      </c>
      <c r="O4" s="1011">
        <v>2</v>
      </c>
      <c r="P4" s="1011">
        <v>1</v>
      </c>
      <c r="Q4" s="1011">
        <v>1</v>
      </c>
      <c r="R4" s="1011">
        <v>1</v>
      </c>
      <c r="S4" s="1011">
        <v>1</v>
      </c>
      <c r="T4" s="1011">
        <v>1</v>
      </c>
      <c r="U4" s="1258">
        <f aca="true" t="shared" si="0" ref="U4:U35">RANK(H4,H$4:H$53,1)</f>
        <v>1</v>
      </c>
      <c r="V4" s="1210">
        <v>1</v>
      </c>
      <c r="W4" s="1255">
        <f aca="true" t="shared" si="1" ref="W4:W35">U4-V4</f>
        <v>0</v>
      </c>
      <c r="X4" s="412">
        <v>1</v>
      </c>
      <c r="Y4" s="754" t="s">
        <v>80</v>
      </c>
      <c r="Z4" s="234"/>
      <c r="AA4" s="234"/>
      <c r="AB4" s="185"/>
      <c r="AC4" s="185"/>
      <c r="AD4" s="185"/>
      <c r="AE4" s="185"/>
      <c r="AF4" s="185"/>
      <c r="AG4" s="185"/>
      <c r="AH4" s="185"/>
      <c r="AI4" s="185"/>
    </row>
    <row r="5" spans="1:35" ht="9" customHeight="1">
      <c r="A5" s="391" t="s">
        <v>84</v>
      </c>
      <c r="B5" s="397">
        <v>1.0152343036297788</v>
      </c>
      <c r="C5" s="397">
        <v>0.6959887623236117</v>
      </c>
      <c r="D5" s="413">
        <v>0.6853866267395935</v>
      </c>
      <c r="E5" s="413">
        <v>0.5535168356289036</v>
      </c>
      <c r="F5" s="413">
        <v>0.6163962716572575</v>
      </c>
      <c r="G5" s="169">
        <v>0.5800105156248924</v>
      </c>
      <c r="H5" s="187">
        <v>0.5298842240638124</v>
      </c>
      <c r="I5" s="170">
        <v>0.45734232672922026</v>
      </c>
      <c r="J5" s="1264"/>
      <c r="K5" s="243">
        <v>29</v>
      </c>
      <c r="L5" s="243">
        <v>14</v>
      </c>
      <c r="M5" s="243">
        <v>4</v>
      </c>
      <c r="N5" s="243">
        <v>34</v>
      </c>
      <c r="O5" s="1012">
        <v>27</v>
      </c>
      <c r="P5" s="1012">
        <v>14</v>
      </c>
      <c r="Q5" s="1012">
        <v>11</v>
      </c>
      <c r="R5" s="1012">
        <v>5</v>
      </c>
      <c r="S5" s="1012">
        <v>4</v>
      </c>
      <c r="T5" s="1012">
        <v>4</v>
      </c>
      <c r="U5" s="1259">
        <f t="shared" si="0"/>
        <v>3</v>
      </c>
      <c r="V5" s="1211">
        <v>2</v>
      </c>
      <c r="W5" s="1246">
        <f t="shared" si="1"/>
        <v>1</v>
      </c>
      <c r="X5" s="236">
        <v>1</v>
      </c>
      <c r="Y5" s="391" t="s">
        <v>84</v>
      </c>
      <c r="Z5" s="234"/>
      <c r="AA5" s="234"/>
      <c r="AB5" s="185"/>
      <c r="AC5" s="185"/>
      <c r="AD5" s="185"/>
      <c r="AE5" s="185"/>
      <c r="AF5" s="185"/>
      <c r="AG5" s="185"/>
      <c r="AH5" s="185"/>
      <c r="AI5" s="185"/>
    </row>
    <row r="6" spans="1:35" ht="9" customHeight="1">
      <c r="A6" s="391" t="s">
        <v>68</v>
      </c>
      <c r="B6" s="397">
        <v>0.6580231503553885</v>
      </c>
      <c r="C6" s="397">
        <v>0.658890655398938</v>
      </c>
      <c r="D6" s="413">
        <v>0.7632742107272499</v>
      </c>
      <c r="E6" s="413">
        <v>0.6806923352289452</v>
      </c>
      <c r="F6" s="413">
        <v>0.6114959770912883</v>
      </c>
      <c r="G6" s="169">
        <v>0.5581593364070576</v>
      </c>
      <c r="H6" s="187">
        <v>0.5835614978860694</v>
      </c>
      <c r="I6" s="170">
        <v>0.5033079435095147</v>
      </c>
      <c r="J6" s="1264"/>
      <c r="K6" s="243">
        <v>42</v>
      </c>
      <c r="L6" s="243">
        <v>18</v>
      </c>
      <c r="M6" s="243">
        <v>25</v>
      </c>
      <c r="N6" s="243">
        <v>9</v>
      </c>
      <c r="O6" s="1012">
        <v>6</v>
      </c>
      <c r="P6" s="1012">
        <v>11</v>
      </c>
      <c r="Q6" s="1012">
        <v>15</v>
      </c>
      <c r="R6" s="1012">
        <v>10</v>
      </c>
      <c r="S6" s="1012">
        <v>3</v>
      </c>
      <c r="T6" s="1012">
        <v>3</v>
      </c>
      <c r="U6" s="1259">
        <f t="shared" si="0"/>
        <v>5</v>
      </c>
      <c r="V6" s="1211">
        <v>3</v>
      </c>
      <c r="W6" s="1246">
        <f t="shared" si="1"/>
        <v>2</v>
      </c>
      <c r="X6" s="236">
        <v>6</v>
      </c>
      <c r="Y6" s="391" t="s">
        <v>68</v>
      </c>
      <c r="Z6" s="234"/>
      <c r="AA6" s="234"/>
      <c r="AB6" s="185"/>
      <c r="AC6" s="185"/>
      <c r="AD6" s="185"/>
      <c r="AE6" s="185"/>
      <c r="AF6" s="185"/>
      <c r="AG6" s="185"/>
      <c r="AH6" s="185"/>
      <c r="AI6" s="185"/>
    </row>
    <row r="7" spans="1:35" ht="9" customHeight="1">
      <c r="A7" s="391" t="s">
        <v>92</v>
      </c>
      <c r="B7" s="397">
        <v>0.5092493463449934</v>
      </c>
      <c r="C7" s="397">
        <v>0.5042870269579091</v>
      </c>
      <c r="D7" s="413">
        <v>0.866494397658489</v>
      </c>
      <c r="E7" s="413">
        <v>0.5100749398198824</v>
      </c>
      <c r="F7" s="413">
        <v>0.48551450433448967</v>
      </c>
      <c r="G7" s="169">
        <v>0.4874193918856329</v>
      </c>
      <c r="H7" s="187">
        <v>0.5932983884170356</v>
      </c>
      <c r="I7" s="170">
        <v>0.5365648769450625</v>
      </c>
      <c r="J7" s="1264"/>
      <c r="K7" s="243">
        <v>4</v>
      </c>
      <c r="L7" s="243">
        <v>3</v>
      </c>
      <c r="M7" s="243">
        <v>6</v>
      </c>
      <c r="N7" s="243">
        <v>1</v>
      </c>
      <c r="O7" s="243">
        <v>3</v>
      </c>
      <c r="P7" s="243">
        <v>3</v>
      </c>
      <c r="Q7" s="1012">
        <v>22</v>
      </c>
      <c r="R7" s="1012">
        <v>3</v>
      </c>
      <c r="S7" s="1012">
        <v>2</v>
      </c>
      <c r="T7" s="1012">
        <v>2</v>
      </c>
      <c r="U7" s="1259">
        <f t="shared" si="0"/>
        <v>6</v>
      </c>
      <c r="V7" s="1211">
        <v>4</v>
      </c>
      <c r="W7" s="1246">
        <f t="shared" si="1"/>
        <v>2</v>
      </c>
      <c r="X7" s="236">
        <v>6</v>
      </c>
      <c r="Y7" s="391" t="s">
        <v>92</v>
      </c>
      <c r="Z7" s="234"/>
      <c r="AA7" s="234"/>
      <c r="AB7" s="185"/>
      <c r="AC7" s="185"/>
      <c r="AD7" s="185"/>
      <c r="AE7" s="185"/>
      <c r="AF7" s="185"/>
      <c r="AG7" s="185"/>
      <c r="AH7" s="185"/>
      <c r="AI7" s="185"/>
    </row>
    <row r="8" spans="1:35" ht="9" customHeight="1">
      <c r="A8" s="391" t="s">
        <v>78</v>
      </c>
      <c r="B8" s="397">
        <v>0.6078707366361714</v>
      </c>
      <c r="C8" s="397">
        <v>0.6212981394996514</v>
      </c>
      <c r="D8" s="413">
        <v>0.6413170222539539</v>
      </c>
      <c r="E8" s="413">
        <v>0.6549092327832514</v>
      </c>
      <c r="F8" s="413">
        <v>0.7799483258729595</v>
      </c>
      <c r="G8" s="169">
        <v>0.5838862728375678</v>
      </c>
      <c r="H8" s="187">
        <v>0.5287866254744984</v>
      </c>
      <c r="I8" s="170">
        <v>0.5521465563761694</v>
      </c>
      <c r="J8" s="1264"/>
      <c r="K8" s="243">
        <v>34</v>
      </c>
      <c r="L8" s="243">
        <v>39</v>
      </c>
      <c r="M8" s="243">
        <v>31</v>
      </c>
      <c r="N8" s="243">
        <v>7</v>
      </c>
      <c r="O8" s="1012">
        <v>5</v>
      </c>
      <c r="P8" s="1012">
        <v>8</v>
      </c>
      <c r="Q8" s="1012">
        <v>7</v>
      </c>
      <c r="R8" s="1012">
        <v>7</v>
      </c>
      <c r="S8" s="1012">
        <v>13</v>
      </c>
      <c r="T8" s="1012">
        <v>5</v>
      </c>
      <c r="U8" s="1259">
        <f t="shared" si="0"/>
        <v>2</v>
      </c>
      <c r="V8" s="1211">
        <v>5</v>
      </c>
      <c r="W8" s="1246">
        <f t="shared" si="1"/>
        <v>-3</v>
      </c>
      <c r="X8" s="236">
        <v>1</v>
      </c>
      <c r="Y8" s="391" t="s">
        <v>78</v>
      </c>
      <c r="Z8" s="234"/>
      <c r="AA8" s="234"/>
      <c r="AB8" s="185"/>
      <c r="AC8" s="185"/>
      <c r="AD8" s="185"/>
      <c r="AE8" s="185"/>
      <c r="AF8" s="185"/>
      <c r="AG8" s="185"/>
      <c r="AH8" s="185"/>
      <c r="AI8" s="185"/>
    </row>
    <row r="9" spans="1:32" ht="9" customHeight="1">
      <c r="A9" s="391" t="s">
        <v>102</v>
      </c>
      <c r="B9" s="397">
        <v>0.40479324868242444</v>
      </c>
      <c r="C9" s="397">
        <v>0.4430563690641951</v>
      </c>
      <c r="D9" s="413">
        <v>0.4458008473173214</v>
      </c>
      <c r="E9" s="413">
        <v>0.4719882456075885</v>
      </c>
      <c r="F9" s="413">
        <v>0.7057075545713759</v>
      </c>
      <c r="G9" s="169">
        <v>0.6474062675423354</v>
      </c>
      <c r="H9" s="187">
        <v>0.5402429847989628</v>
      </c>
      <c r="I9" s="170">
        <v>0.5549286693232476</v>
      </c>
      <c r="J9" s="1264"/>
      <c r="K9" s="243">
        <v>21</v>
      </c>
      <c r="L9" s="243">
        <v>1</v>
      </c>
      <c r="M9" s="243">
        <v>2</v>
      </c>
      <c r="N9" s="243">
        <v>2</v>
      </c>
      <c r="O9" s="243">
        <v>1</v>
      </c>
      <c r="P9" s="243">
        <v>2</v>
      </c>
      <c r="Q9" s="243">
        <v>2</v>
      </c>
      <c r="R9" s="243">
        <v>2</v>
      </c>
      <c r="S9" s="1012">
        <v>10</v>
      </c>
      <c r="T9" s="1012">
        <v>7</v>
      </c>
      <c r="U9" s="1259">
        <f t="shared" si="0"/>
        <v>4</v>
      </c>
      <c r="V9" s="1211">
        <v>6</v>
      </c>
      <c r="W9" s="1246">
        <f t="shared" si="1"/>
        <v>-2</v>
      </c>
      <c r="X9" s="236">
        <v>1</v>
      </c>
      <c r="Y9" s="391" t="s">
        <v>102</v>
      </c>
      <c r="Z9" s="234"/>
      <c r="AA9" s="234"/>
      <c r="AB9" s="185"/>
      <c r="AF9" s="182"/>
    </row>
    <row r="10" spans="1:35" ht="9" customHeight="1">
      <c r="A10" s="391" t="s">
        <v>81</v>
      </c>
      <c r="B10" s="169">
        <v>1.0356468033566335</v>
      </c>
      <c r="C10" s="169">
        <v>0.8282077550124253</v>
      </c>
      <c r="D10" s="414">
        <v>0.826427540448634</v>
      </c>
      <c r="E10" s="414">
        <v>0.7989225841583757</v>
      </c>
      <c r="F10" s="414">
        <v>0.7965447358182421</v>
      </c>
      <c r="G10" s="169">
        <v>0.8370485879898156</v>
      </c>
      <c r="H10" s="187">
        <v>0.6761211782660657</v>
      </c>
      <c r="I10" s="170">
        <v>0.6085790871946393</v>
      </c>
      <c r="J10" s="1264"/>
      <c r="K10" s="243">
        <v>2</v>
      </c>
      <c r="L10" s="243">
        <v>5</v>
      </c>
      <c r="M10" s="243">
        <v>11</v>
      </c>
      <c r="N10" s="243">
        <v>36</v>
      </c>
      <c r="O10" s="1012">
        <v>29</v>
      </c>
      <c r="P10" s="1012">
        <v>19</v>
      </c>
      <c r="Q10" s="1012">
        <v>21</v>
      </c>
      <c r="R10" s="1012">
        <v>18</v>
      </c>
      <c r="S10" s="1012">
        <v>15</v>
      </c>
      <c r="T10" s="1012">
        <v>19</v>
      </c>
      <c r="U10" s="1259">
        <f t="shared" si="0"/>
        <v>8</v>
      </c>
      <c r="V10" s="1211">
        <v>7</v>
      </c>
      <c r="W10" s="1246">
        <f t="shared" si="1"/>
        <v>1</v>
      </c>
      <c r="X10" s="236">
        <v>1</v>
      </c>
      <c r="Y10" s="391" t="s">
        <v>81</v>
      </c>
      <c r="Z10" s="234"/>
      <c r="AA10" s="234"/>
      <c r="AB10" s="185"/>
      <c r="AC10" s="185"/>
      <c r="AD10" s="185"/>
      <c r="AE10" s="185"/>
      <c r="AF10" s="185"/>
      <c r="AG10" s="185"/>
      <c r="AH10" s="185"/>
      <c r="AI10" s="185"/>
    </row>
    <row r="11" spans="1:35" ht="9" customHeight="1">
      <c r="A11" s="391" t="s">
        <v>93</v>
      </c>
      <c r="B11" s="397">
        <v>1.0566974296112297</v>
      </c>
      <c r="C11" s="397">
        <v>0.881218530833911</v>
      </c>
      <c r="D11" s="413">
        <v>0.6364332309996231</v>
      </c>
      <c r="E11" s="413">
        <v>0.6694265667080779</v>
      </c>
      <c r="F11" s="413">
        <v>0.7712422669993947</v>
      </c>
      <c r="G11" s="169">
        <v>0.6895082510093412</v>
      </c>
      <c r="H11" s="187">
        <v>0.6339451131692827</v>
      </c>
      <c r="I11" s="170">
        <v>0.6197694495436502</v>
      </c>
      <c r="J11" s="1264"/>
      <c r="K11" s="243">
        <v>3</v>
      </c>
      <c r="L11" s="243">
        <v>2</v>
      </c>
      <c r="M11" s="243">
        <v>7</v>
      </c>
      <c r="N11" s="243">
        <v>12</v>
      </c>
      <c r="O11" s="1012">
        <v>30</v>
      </c>
      <c r="P11" s="1012">
        <v>23</v>
      </c>
      <c r="Q11" s="1012">
        <v>6</v>
      </c>
      <c r="R11" s="1012">
        <v>8</v>
      </c>
      <c r="S11" s="1012">
        <v>12</v>
      </c>
      <c r="T11" s="1012">
        <v>11</v>
      </c>
      <c r="U11" s="1259">
        <f t="shared" si="0"/>
        <v>7</v>
      </c>
      <c r="V11" s="1211">
        <v>8</v>
      </c>
      <c r="W11" s="1246">
        <f t="shared" si="1"/>
        <v>-1</v>
      </c>
      <c r="X11" s="236">
        <v>1</v>
      </c>
      <c r="Y11" s="391" t="s">
        <v>93</v>
      </c>
      <c r="Z11" s="234"/>
      <c r="AA11" s="234"/>
      <c r="AB11" s="185"/>
      <c r="AC11" s="185"/>
      <c r="AD11" s="185"/>
      <c r="AE11" s="185"/>
      <c r="AF11" s="185"/>
      <c r="AG11" s="185"/>
      <c r="AH11" s="185"/>
      <c r="AI11" s="185"/>
    </row>
    <row r="12" spans="1:35" ht="9" customHeight="1">
      <c r="A12" s="391" t="s">
        <v>62</v>
      </c>
      <c r="B12" s="397">
        <v>0.521844776467575</v>
      </c>
      <c r="C12" s="397">
        <v>0.5382980986194302</v>
      </c>
      <c r="D12" s="413">
        <v>0.5255960129895295</v>
      </c>
      <c r="E12" s="413">
        <v>0.5331871925970031</v>
      </c>
      <c r="F12" s="413">
        <v>0.6610193142319888</v>
      </c>
      <c r="G12" s="169">
        <v>0.5999302417403952</v>
      </c>
      <c r="H12" s="187">
        <v>0.6846401453353481</v>
      </c>
      <c r="I12" s="170">
        <v>0.6798678544531412</v>
      </c>
      <c r="J12" s="1264"/>
      <c r="K12" s="243">
        <v>18</v>
      </c>
      <c r="L12" s="243">
        <v>34</v>
      </c>
      <c r="M12" s="243">
        <v>32</v>
      </c>
      <c r="N12" s="243">
        <v>10</v>
      </c>
      <c r="O12" s="1012">
        <v>4</v>
      </c>
      <c r="P12" s="1012">
        <v>4</v>
      </c>
      <c r="Q12" s="1012">
        <v>3</v>
      </c>
      <c r="R12" s="1012">
        <v>4</v>
      </c>
      <c r="S12" s="1012">
        <v>6</v>
      </c>
      <c r="T12" s="1012">
        <v>6</v>
      </c>
      <c r="U12" s="1259">
        <f t="shared" si="0"/>
        <v>10</v>
      </c>
      <c r="V12" s="1211">
        <v>9</v>
      </c>
      <c r="W12" s="1246">
        <f t="shared" si="1"/>
        <v>1</v>
      </c>
      <c r="X12" s="236">
        <v>3</v>
      </c>
      <c r="Y12" s="391" t="s">
        <v>62</v>
      </c>
      <c r="Z12" s="234"/>
      <c r="AA12" s="234"/>
      <c r="AB12" s="185"/>
      <c r="AC12" s="185"/>
      <c r="AD12" s="185"/>
      <c r="AE12" s="185"/>
      <c r="AF12" s="185"/>
      <c r="AG12" s="185"/>
      <c r="AH12" s="185"/>
      <c r="AI12" s="185"/>
    </row>
    <row r="13" spans="1:35" ht="9" customHeight="1">
      <c r="A13" s="391" t="s">
        <v>69</v>
      </c>
      <c r="B13" s="397">
        <v>0.7061534338385833</v>
      </c>
      <c r="C13" s="397">
        <v>0.6345789120261709</v>
      </c>
      <c r="D13" s="413">
        <v>0.6603932657556796</v>
      </c>
      <c r="E13" s="413">
        <v>0.7547893609759861</v>
      </c>
      <c r="F13" s="413">
        <v>0.6914557129062798</v>
      </c>
      <c r="G13" s="169">
        <v>0.7032956206947699</v>
      </c>
      <c r="H13" s="187">
        <v>0.6809566607445664</v>
      </c>
      <c r="I13" s="170">
        <v>0.6933298179425555</v>
      </c>
      <c r="J13" s="1264"/>
      <c r="K13" s="243">
        <v>20</v>
      </c>
      <c r="L13" s="243">
        <v>22</v>
      </c>
      <c r="M13" s="243">
        <v>20</v>
      </c>
      <c r="N13" s="243">
        <v>22</v>
      </c>
      <c r="O13" s="1012">
        <v>10</v>
      </c>
      <c r="P13" s="1012">
        <v>9</v>
      </c>
      <c r="Q13" s="1012">
        <v>9</v>
      </c>
      <c r="R13" s="1012">
        <v>15</v>
      </c>
      <c r="S13" s="1012">
        <v>7</v>
      </c>
      <c r="T13" s="1012">
        <v>12</v>
      </c>
      <c r="U13" s="1259">
        <f t="shared" si="0"/>
        <v>9</v>
      </c>
      <c r="V13" s="1211">
        <v>10</v>
      </c>
      <c r="W13" s="1246">
        <f t="shared" si="1"/>
        <v>-1</v>
      </c>
      <c r="X13" s="236">
        <v>6</v>
      </c>
      <c r="Y13" s="391" t="s">
        <v>69</v>
      </c>
      <c r="Z13" s="234"/>
      <c r="AA13" s="234"/>
      <c r="AB13" s="185"/>
      <c r="AC13" s="185"/>
      <c r="AD13" s="185"/>
      <c r="AE13" s="185"/>
      <c r="AF13" s="185"/>
      <c r="AG13" s="185"/>
      <c r="AH13" s="185"/>
      <c r="AI13" s="185"/>
    </row>
    <row r="14" spans="1:35" ht="9" customHeight="1">
      <c r="A14" s="391" t="s">
        <v>60</v>
      </c>
      <c r="B14" s="397">
        <v>1.3810718963248776</v>
      </c>
      <c r="C14" s="397">
        <v>1.3557352565246976</v>
      </c>
      <c r="D14" s="413">
        <v>1.0700106523804942</v>
      </c>
      <c r="E14" s="413">
        <v>1.3507846789600186</v>
      </c>
      <c r="F14" s="413">
        <v>1.1254397837352175</v>
      </c>
      <c r="G14" s="169">
        <v>1.3424401634666248</v>
      </c>
      <c r="H14" s="187">
        <v>1.016538433798876</v>
      </c>
      <c r="I14" s="170">
        <v>0.7545577430214113</v>
      </c>
      <c r="J14" s="1264"/>
      <c r="K14" s="243">
        <v>14</v>
      </c>
      <c r="L14" s="243">
        <v>19</v>
      </c>
      <c r="M14" s="243">
        <v>17</v>
      </c>
      <c r="N14" s="243">
        <v>42</v>
      </c>
      <c r="O14" s="1012">
        <v>41</v>
      </c>
      <c r="P14" s="1012">
        <v>40</v>
      </c>
      <c r="Q14" s="1012">
        <v>29</v>
      </c>
      <c r="R14" s="1012">
        <v>39</v>
      </c>
      <c r="S14" s="1012">
        <v>30</v>
      </c>
      <c r="T14" s="1012">
        <v>40</v>
      </c>
      <c r="U14" s="1259">
        <f t="shared" si="0"/>
        <v>28</v>
      </c>
      <c r="V14" s="1211">
        <v>11</v>
      </c>
      <c r="W14" s="1247">
        <f t="shared" si="1"/>
        <v>17</v>
      </c>
      <c r="X14" s="236">
        <v>1</v>
      </c>
      <c r="Y14" s="391" t="s">
        <v>60</v>
      </c>
      <c r="Z14" s="234"/>
      <c r="AA14" s="234"/>
      <c r="AB14" s="185"/>
      <c r="AC14" s="185"/>
      <c r="AD14" s="185"/>
      <c r="AE14" s="185"/>
      <c r="AF14" s="185"/>
      <c r="AG14" s="185"/>
      <c r="AH14" s="185"/>
      <c r="AI14" s="185"/>
    </row>
    <row r="15" spans="1:35" ht="9" customHeight="1">
      <c r="A15" s="391" t="s">
        <v>97</v>
      </c>
      <c r="B15" s="397">
        <v>0.7542644244905873</v>
      </c>
      <c r="C15" s="397">
        <v>0.8181149391762362</v>
      </c>
      <c r="D15" s="413">
        <v>0.7806337385746316</v>
      </c>
      <c r="E15" s="413">
        <v>0.8544419763559681</v>
      </c>
      <c r="F15" s="413">
        <v>0.724337579248548</v>
      </c>
      <c r="G15" s="169">
        <v>0.8234929096384348</v>
      </c>
      <c r="H15" s="187">
        <v>0.7519608858308949</v>
      </c>
      <c r="I15" s="170">
        <v>0.7584828872834382</v>
      </c>
      <c r="J15" s="1264"/>
      <c r="K15" s="243">
        <v>6</v>
      </c>
      <c r="L15" s="243">
        <v>23</v>
      </c>
      <c r="M15" s="243">
        <v>29</v>
      </c>
      <c r="N15" s="243">
        <v>26</v>
      </c>
      <c r="O15" s="243">
        <v>14</v>
      </c>
      <c r="P15" s="243">
        <v>18</v>
      </c>
      <c r="Q15" s="243">
        <v>17</v>
      </c>
      <c r="R15" s="243">
        <v>21</v>
      </c>
      <c r="S15" s="1012">
        <v>11</v>
      </c>
      <c r="T15" s="1012">
        <v>18</v>
      </c>
      <c r="U15" s="1259">
        <f t="shared" si="0"/>
        <v>16</v>
      </c>
      <c r="V15" s="1211">
        <v>12</v>
      </c>
      <c r="W15" s="1246">
        <f t="shared" si="1"/>
        <v>4</v>
      </c>
      <c r="X15" s="236">
        <v>3</v>
      </c>
      <c r="Y15" s="391" t="s">
        <v>97</v>
      </c>
      <c r="Z15" s="234"/>
      <c r="AA15" s="234"/>
      <c r="AB15" s="185"/>
      <c r="AC15" s="185"/>
      <c r="AD15" s="185"/>
      <c r="AE15" s="185"/>
      <c r="AF15" s="185"/>
      <c r="AG15" s="185"/>
      <c r="AH15" s="185"/>
      <c r="AI15" s="185"/>
    </row>
    <row r="16" spans="1:35" ht="9" customHeight="1">
      <c r="A16" s="391" t="s">
        <v>87</v>
      </c>
      <c r="B16" s="397">
        <v>0.9032311726473411</v>
      </c>
      <c r="C16" s="397">
        <v>0.8798022635858396</v>
      </c>
      <c r="D16" s="413">
        <v>0.8225035196298603</v>
      </c>
      <c r="E16" s="413">
        <v>0.7906838197581356</v>
      </c>
      <c r="F16" s="413">
        <v>0.8942324025947584</v>
      </c>
      <c r="G16" s="169">
        <v>0.7996120694138398</v>
      </c>
      <c r="H16" s="187">
        <v>0.7890163482959679</v>
      </c>
      <c r="I16" s="170">
        <v>0.79969809080672</v>
      </c>
      <c r="J16" s="1264"/>
      <c r="K16" s="243">
        <v>31</v>
      </c>
      <c r="L16" s="243">
        <v>25</v>
      </c>
      <c r="M16" s="243">
        <v>28</v>
      </c>
      <c r="N16" s="243">
        <v>27</v>
      </c>
      <c r="O16" s="243">
        <v>22</v>
      </c>
      <c r="P16" s="243">
        <v>22</v>
      </c>
      <c r="Q16" s="1012">
        <v>20</v>
      </c>
      <c r="R16" s="1012">
        <v>17</v>
      </c>
      <c r="S16" s="1012">
        <v>23</v>
      </c>
      <c r="T16" s="1012">
        <v>16</v>
      </c>
      <c r="U16" s="1259">
        <f t="shared" si="0"/>
        <v>17</v>
      </c>
      <c r="V16" s="1211">
        <v>13</v>
      </c>
      <c r="W16" s="1246">
        <f t="shared" si="1"/>
        <v>4</v>
      </c>
      <c r="X16" s="236">
        <v>2</v>
      </c>
      <c r="Y16" s="391" t="s">
        <v>87</v>
      </c>
      <c r="Z16" s="234"/>
      <c r="AA16" s="234"/>
      <c r="AB16" s="185"/>
      <c r="AC16" s="185"/>
      <c r="AD16" s="185"/>
      <c r="AE16" s="185"/>
      <c r="AF16" s="185"/>
      <c r="AG16" s="185"/>
      <c r="AH16" s="185"/>
      <c r="AI16" s="185"/>
    </row>
    <row r="17" spans="1:35" ht="9" customHeight="1">
      <c r="A17" s="391" t="s">
        <v>65</v>
      </c>
      <c r="B17" s="397">
        <v>0.7024384610026968</v>
      </c>
      <c r="C17" s="397">
        <v>0.594095717682956</v>
      </c>
      <c r="D17" s="413">
        <v>0.6780090171971772</v>
      </c>
      <c r="E17" s="413">
        <v>0.7043039110832572</v>
      </c>
      <c r="F17" s="413">
        <v>0.6935998955102455</v>
      </c>
      <c r="G17" s="169">
        <v>0.6847740528469326</v>
      </c>
      <c r="H17" s="187">
        <v>0.7481712441455995</v>
      </c>
      <c r="I17" s="170">
        <v>0.7997919241153917</v>
      </c>
      <c r="J17" s="1264"/>
      <c r="K17" s="243">
        <v>25</v>
      </c>
      <c r="L17" s="243">
        <v>24</v>
      </c>
      <c r="M17" s="243">
        <v>40</v>
      </c>
      <c r="N17" s="243">
        <v>5</v>
      </c>
      <c r="O17" s="1012">
        <v>9</v>
      </c>
      <c r="P17" s="1012">
        <v>5</v>
      </c>
      <c r="Q17" s="1012">
        <v>10</v>
      </c>
      <c r="R17" s="1012">
        <v>11</v>
      </c>
      <c r="S17" s="1012">
        <v>8</v>
      </c>
      <c r="T17" s="1012">
        <v>10</v>
      </c>
      <c r="U17" s="1259">
        <f t="shared" si="0"/>
        <v>14</v>
      </c>
      <c r="V17" s="1211">
        <v>14</v>
      </c>
      <c r="W17" s="1246">
        <f t="shared" si="1"/>
        <v>0</v>
      </c>
      <c r="X17" s="236">
        <v>1</v>
      </c>
      <c r="Y17" s="391" t="s">
        <v>65</v>
      </c>
      <c r="Z17" s="234"/>
      <c r="AA17" s="234"/>
      <c r="AB17" s="185"/>
      <c r="AC17" s="185"/>
      <c r="AD17" s="185"/>
      <c r="AE17" s="185"/>
      <c r="AF17" s="185"/>
      <c r="AG17" s="185"/>
      <c r="AH17" s="185"/>
      <c r="AI17" s="185"/>
    </row>
    <row r="18" spans="1:35" ht="9" customHeight="1">
      <c r="A18" s="391" t="s">
        <v>75</v>
      </c>
      <c r="B18" s="397">
        <v>0.7327734915429872</v>
      </c>
      <c r="C18" s="397">
        <v>0.7165360033479965</v>
      </c>
      <c r="D18" s="413">
        <v>0.7193137398835753</v>
      </c>
      <c r="E18" s="413">
        <v>0.7443251937045741</v>
      </c>
      <c r="F18" s="413">
        <v>0.7972296181697608</v>
      </c>
      <c r="G18" s="169">
        <v>0.7464938182429793</v>
      </c>
      <c r="H18" s="187">
        <v>0.8284703066235816</v>
      </c>
      <c r="I18" s="170">
        <v>0.8042686417839527</v>
      </c>
      <c r="J18" s="1264"/>
      <c r="K18" s="243">
        <v>22</v>
      </c>
      <c r="L18" s="243">
        <v>13</v>
      </c>
      <c r="M18" s="243">
        <v>16</v>
      </c>
      <c r="N18" s="243">
        <v>21</v>
      </c>
      <c r="O18" s="1012">
        <v>12</v>
      </c>
      <c r="P18" s="1012">
        <v>15</v>
      </c>
      <c r="Q18" s="1012">
        <v>13</v>
      </c>
      <c r="R18" s="1012">
        <v>14</v>
      </c>
      <c r="S18" s="1012">
        <v>16</v>
      </c>
      <c r="T18" s="1012">
        <v>13</v>
      </c>
      <c r="U18" s="1259">
        <f t="shared" si="0"/>
        <v>18</v>
      </c>
      <c r="V18" s="1211">
        <v>15</v>
      </c>
      <c r="W18" s="1246">
        <f t="shared" si="1"/>
        <v>3</v>
      </c>
      <c r="X18" s="236">
        <v>6</v>
      </c>
      <c r="Y18" s="391" t="s">
        <v>75</v>
      </c>
      <c r="Z18" s="234"/>
      <c r="AA18" s="234"/>
      <c r="AB18" s="185"/>
      <c r="AC18" s="185"/>
      <c r="AD18" s="185"/>
      <c r="AE18" s="185"/>
      <c r="AF18" s="185"/>
      <c r="AG18" s="185"/>
      <c r="AH18" s="185"/>
      <c r="AI18" s="185"/>
    </row>
    <row r="19" spans="1:35" ht="9" customHeight="1">
      <c r="A19" s="391" t="s">
        <v>96</v>
      </c>
      <c r="B19" s="397">
        <v>0.9222564324748332</v>
      </c>
      <c r="C19" s="397">
        <v>1.0518495170033835</v>
      </c>
      <c r="D19" s="413">
        <v>1.12232361222379</v>
      </c>
      <c r="E19" s="413">
        <v>0.8463673473035808</v>
      </c>
      <c r="F19" s="413">
        <v>1.1712571102227078</v>
      </c>
      <c r="G19" s="169">
        <v>0.8782511618875025</v>
      </c>
      <c r="H19" s="187">
        <v>0.9492504106134844</v>
      </c>
      <c r="I19" s="170">
        <v>0.8053577794181431</v>
      </c>
      <c r="J19" s="1264"/>
      <c r="K19" s="243">
        <v>24</v>
      </c>
      <c r="L19" s="243">
        <v>6</v>
      </c>
      <c r="M19" s="243">
        <v>10</v>
      </c>
      <c r="N19" s="243">
        <v>4</v>
      </c>
      <c r="O19" s="243">
        <v>24</v>
      </c>
      <c r="P19" s="243">
        <v>29</v>
      </c>
      <c r="Q19" s="1012">
        <v>32</v>
      </c>
      <c r="R19" s="1012">
        <v>20</v>
      </c>
      <c r="S19" s="1012">
        <v>34</v>
      </c>
      <c r="T19" s="1012">
        <v>21</v>
      </c>
      <c r="U19" s="1259">
        <f t="shared" si="0"/>
        <v>25</v>
      </c>
      <c r="V19" s="1211">
        <v>16</v>
      </c>
      <c r="W19" s="1247">
        <f t="shared" si="1"/>
        <v>9</v>
      </c>
      <c r="X19" s="236">
        <v>1</v>
      </c>
      <c r="Y19" s="391" t="s">
        <v>96</v>
      </c>
      <c r="Z19" s="234"/>
      <c r="AA19" s="234"/>
      <c r="AB19" s="185"/>
      <c r="AC19" s="185"/>
      <c r="AD19" s="185"/>
      <c r="AE19" s="185"/>
      <c r="AF19" s="185"/>
      <c r="AG19" s="185"/>
      <c r="AH19" s="185"/>
      <c r="AI19" s="185"/>
    </row>
    <row r="20" spans="1:35" ht="9" customHeight="1">
      <c r="A20" s="391" t="s">
        <v>95</v>
      </c>
      <c r="B20" s="397">
        <v>0.6932441388123455</v>
      </c>
      <c r="C20" s="397">
        <v>0.6786189890411504</v>
      </c>
      <c r="D20" s="413">
        <v>0.6508883068313446</v>
      </c>
      <c r="E20" s="413">
        <v>0.6415408330649625</v>
      </c>
      <c r="F20" s="413">
        <v>0.7035601508910648</v>
      </c>
      <c r="G20" s="169">
        <v>0.7614781405493073</v>
      </c>
      <c r="H20" s="187">
        <v>0.72693815445283</v>
      </c>
      <c r="I20" s="170">
        <v>0.807652068936406</v>
      </c>
      <c r="J20" s="1264"/>
      <c r="K20" s="243">
        <v>11</v>
      </c>
      <c r="L20" s="243">
        <v>15</v>
      </c>
      <c r="M20" s="243">
        <v>14</v>
      </c>
      <c r="N20" s="243">
        <v>25</v>
      </c>
      <c r="O20" s="1012">
        <v>8</v>
      </c>
      <c r="P20" s="1012">
        <v>13</v>
      </c>
      <c r="Q20" s="1012">
        <v>8</v>
      </c>
      <c r="R20" s="1012">
        <v>6</v>
      </c>
      <c r="S20" s="1012">
        <v>9</v>
      </c>
      <c r="T20" s="1012">
        <v>15</v>
      </c>
      <c r="U20" s="1259">
        <f t="shared" si="0"/>
        <v>12</v>
      </c>
      <c r="V20" s="1211">
        <v>17</v>
      </c>
      <c r="W20" s="1246">
        <f t="shared" si="1"/>
        <v>-5</v>
      </c>
      <c r="X20" s="236">
        <v>4</v>
      </c>
      <c r="Y20" s="391" t="s">
        <v>95</v>
      </c>
      <c r="Z20" s="234"/>
      <c r="AA20" s="234"/>
      <c r="AB20" s="185"/>
      <c r="AC20" s="185"/>
      <c r="AD20" s="185"/>
      <c r="AE20" s="185"/>
      <c r="AF20" s="185"/>
      <c r="AG20" s="185"/>
      <c r="AH20" s="185"/>
      <c r="AI20" s="185"/>
    </row>
    <row r="21" spans="1:35" ht="9" customHeight="1">
      <c r="A21" s="391" t="s">
        <v>85</v>
      </c>
      <c r="B21" s="397">
        <v>0.7392543184094409</v>
      </c>
      <c r="C21" s="397">
        <v>0.605448692410666</v>
      </c>
      <c r="D21" s="413">
        <v>0.5744665953751963</v>
      </c>
      <c r="E21" s="413">
        <v>0.7811973781034945</v>
      </c>
      <c r="F21" s="413">
        <v>0.8927735784926486</v>
      </c>
      <c r="G21" s="169">
        <v>0.6713716602985643</v>
      </c>
      <c r="H21" s="187">
        <v>0.8639802810947641</v>
      </c>
      <c r="I21" s="170">
        <v>0.8179054673414057</v>
      </c>
      <c r="J21" s="1264"/>
      <c r="K21" s="243">
        <v>7</v>
      </c>
      <c r="L21" s="243">
        <v>7</v>
      </c>
      <c r="M21" s="243">
        <v>38</v>
      </c>
      <c r="N21" s="243">
        <v>6</v>
      </c>
      <c r="O21" s="1012">
        <v>13</v>
      </c>
      <c r="P21" s="1012">
        <v>6</v>
      </c>
      <c r="Q21" s="1012">
        <v>4</v>
      </c>
      <c r="R21" s="1012">
        <v>16</v>
      </c>
      <c r="S21" s="1012">
        <v>22</v>
      </c>
      <c r="T21" s="1012">
        <v>9</v>
      </c>
      <c r="U21" s="1259">
        <f t="shared" si="0"/>
        <v>20</v>
      </c>
      <c r="V21" s="1211">
        <v>18</v>
      </c>
      <c r="W21" s="1246">
        <f t="shared" si="1"/>
        <v>2</v>
      </c>
      <c r="X21" s="236">
        <v>1</v>
      </c>
      <c r="Y21" s="391" t="s">
        <v>85</v>
      </c>
      <c r="Z21" s="234"/>
      <c r="AA21" s="234"/>
      <c r="AB21" s="185"/>
      <c r="AC21" s="185"/>
      <c r="AD21" s="185"/>
      <c r="AE21" s="185"/>
      <c r="AF21" s="185"/>
      <c r="AG21" s="185"/>
      <c r="AH21" s="185"/>
      <c r="AI21" s="185"/>
    </row>
    <row r="22" spans="1:35" ht="9" customHeight="1">
      <c r="A22" s="391" t="s">
        <v>94</v>
      </c>
      <c r="B22" s="397">
        <v>0.8865027598064823</v>
      </c>
      <c r="C22" s="397">
        <v>0.874358314328168</v>
      </c>
      <c r="D22" s="413">
        <v>0.907138426321492</v>
      </c>
      <c r="E22" s="413">
        <v>0.8701671279552463</v>
      </c>
      <c r="F22" s="413">
        <v>0.919797801077083</v>
      </c>
      <c r="G22" s="169">
        <v>0.8468103178627647</v>
      </c>
      <c r="H22" s="187">
        <v>0.8547346212570623</v>
      </c>
      <c r="I22" s="170">
        <v>0.8435545843709398</v>
      </c>
      <c r="J22" s="1264"/>
      <c r="K22" s="243">
        <v>23</v>
      </c>
      <c r="L22" s="243">
        <v>37</v>
      </c>
      <c r="M22" s="243">
        <v>36</v>
      </c>
      <c r="N22" s="243">
        <v>30</v>
      </c>
      <c r="O22" s="243">
        <v>20</v>
      </c>
      <c r="P22" s="243">
        <v>21</v>
      </c>
      <c r="Q22" s="1012">
        <v>24</v>
      </c>
      <c r="R22" s="1012">
        <v>22</v>
      </c>
      <c r="S22" s="1012">
        <v>24</v>
      </c>
      <c r="T22" s="1012">
        <v>20</v>
      </c>
      <c r="U22" s="1259">
        <f t="shared" si="0"/>
        <v>19</v>
      </c>
      <c r="V22" s="1211">
        <v>19</v>
      </c>
      <c r="W22" s="1246">
        <f t="shared" si="1"/>
        <v>0</v>
      </c>
      <c r="X22" s="236">
        <v>3</v>
      </c>
      <c r="Y22" s="391" t="s">
        <v>94</v>
      </c>
      <c r="Z22" s="234"/>
      <c r="AA22" s="234"/>
      <c r="AB22" s="185"/>
      <c r="AC22" s="185"/>
      <c r="AD22" s="185"/>
      <c r="AE22" s="185"/>
      <c r="AF22" s="185"/>
      <c r="AG22" s="185"/>
      <c r="AH22" s="185"/>
      <c r="AI22" s="185"/>
    </row>
    <row r="23" spans="1:35" ht="9" customHeight="1">
      <c r="A23" s="391" t="s">
        <v>79</v>
      </c>
      <c r="B23" s="397">
        <v>0.9261596459494612</v>
      </c>
      <c r="C23" s="397">
        <v>0.858849162383467</v>
      </c>
      <c r="D23" s="413">
        <v>1.2193190451846152</v>
      </c>
      <c r="E23" s="413">
        <v>1.259595981462673</v>
      </c>
      <c r="F23" s="413">
        <v>1.0171668423072657</v>
      </c>
      <c r="G23" s="169">
        <v>1.0407400496514396</v>
      </c>
      <c r="H23" s="187">
        <v>0.9255058008016065</v>
      </c>
      <c r="I23" s="170">
        <v>0.8443386067705082</v>
      </c>
      <c r="J23" s="1264"/>
      <c r="K23" s="243">
        <v>8</v>
      </c>
      <c r="L23" s="243">
        <v>8</v>
      </c>
      <c r="M23" s="243">
        <v>8</v>
      </c>
      <c r="N23" s="243">
        <v>28</v>
      </c>
      <c r="O23" s="1012">
        <v>25</v>
      </c>
      <c r="P23" s="1012">
        <v>20</v>
      </c>
      <c r="Q23" s="1012">
        <v>36</v>
      </c>
      <c r="R23" s="1012">
        <v>36</v>
      </c>
      <c r="S23" s="1012">
        <v>27</v>
      </c>
      <c r="T23" s="1012">
        <v>31</v>
      </c>
      <c r="U23" s="1259">
        <f t="shared" si="0"/>
        <v>23</v>
      </c>
      <c r="V23" s="1211">
        <v>20</v>
      </c>
      <c r="W23" s="1246">
        <f t="shared" si="1"/>
        <v>3</v>
      </c>
      <c r="X23" s="236">
        <v>3</v>
      </c>
      <c r="Y23" s="391" t="s">
        <v>79</v>
      </c>
      <c r="Z23" s="234"/>
      <c r="AA23" s="234"/>
      <c r="AB23" s="185"/>
      <c r="AC23" s="185"/>
      <c r="AD23" s="185"/>
      <c r="AE23" s="185"/>
      <c r="AF23" s="185"/>
      <c r="AG23" s="185"/>
      <c r="AH23" s="185"/>
      <c r="AI23" s="185"/>
    </row>
    <row r="24" spans="1:35" ht="9" customHeight="1">
      <c r="A24" s="391" t="s">
        <v>100</v>
      </c>
      <c r="B24" s="169">
        <v>0.7805873166563818</v>
      </c>
      <c r="C24" s="169">
        <v>0.7849350475807105</v>
      </c>
      <c r="D24" s="414">
        <v>0.8181960156008353</v>
      </c>
      <c r="E24" s="414">
        <v>0.8910623916194286</v>
      </c>
      <c r="F24" s="414">
        <v>0.8837323159415336</v>
      </c>
      <c r="G24" s="169">
        <v>0.8991177540072225</v>
      </c>
      <c r="H24" s="187">
        <v>0.8731272712493169</v>
      </c>
      <c r="I24" s="170">
        <v>0.8565665765397729</v>
      </c>
      <c r="J24" s="1264"/>
      <c r="K24" s="243">
        <v>37</v>
      </c>
      <c r="L24" s="243">
        <v>36</v>
      </c>
      <c r="M24" s="243">
        <v>12</v>
      </c>
      <c r="N24" s="243">
        <v>19</v>
      </c>
      <c r="O24" s="1012">
        <v>16</v>
      </c>
      <c r="P24" s="1012">
        <v>17</v>
      </c>
      <c r="Q24" s="1012">
        <v>19</v>
      </c>
      <c r="R24" s="1012">
        <v>23</v>
      </c>
      <c r="S24" s="1012">
        <v>21</v>
      </c>
      <c r="T24" s="1012">
        <v>22</v>
      </c>
      <c r="U24" s="1259">
        <f t="shared" si="0"/>
        <v>21</v>
      </c>
      <c r="V24" s="1211">
        <v>21</v>
      </c>
      <c r="W24" s="1246">
        <f t="shared" si="1"/>
        <v>0</v>
      </c>
      <c r="X24" s="236">
        <v>6</v>
      </c>
      <c r="Y24" s="391" t="s">
        <v>100</v>
      </c>
      <c r="Z24" s="234"/>
      <c r="AA24" s="234"/>
      <c r="AB24" s="185"/>
      <c r="AC24" s="185"/>
      <c r="AD24" s="185"/>
      <c r="AE24" s="185"/>
      <c r="AF24" s="185"/>
      <c r="AG24" s="185"/>
      <c r="AH24" s="185"/>
      <c r="AI24" s="185"/>
    </row>
    <row r="25" spans="1:35" ht="9" customHeight="1">
      <c r="A25" s="391" t="s">
        <v>89</v>
      </c>
      <c r="B25" s="397">
        <v>0.6598922178413346</v>
      </c>
      <c r="C25" s="397">
        <v>0.6123005842531118</v>
      </c>
      <c r="D25" s="413">
        <v>0.6097863999697295</v>
      </c>
      <c r="E25" s="413">
        <v>0.6727094194031418</v>
      </c>
      <c r="F25" s="413">
        <v>0.6424824975384182</v>
      </c>
      <c r="G25" s="169">
        <v>0.6666836568617764</v>
      </c>
      <c r="H25" s="187">
        <v>0.6912763849630941</v>
      </c>
      <c r="I25" s="170">
        <v>0.9002557418796165</v>
      </c>
      <c r="J25" s="1264"/>
      <c r="K25" s="243">
        <v>10</v>
      </c>
      <c r="L25" s="243">
        <v>33</v>
      </c>
      <c r="M25" s="243">
        <v>21</v>
      </c>
      <c r="N25" s="243">
        <v>20</v>
      </c>
      <c r="O25" s="243">
        <v>7</v>
      </c>
      <c r="P25" s="243">
        <v>7</v>
      </c>
      <c r="Q25" s="1012">
        <v>5</v>
      </c>
      <c r="R25" s="1012">
        <v>9</v>
      </c>
      <c r="S25" s="1012">
        <v>5</v>
      </c>
      <c r="T25" s="1012">
        <v>8</v>
      </c>
      <c r="U25" s="1259">
        <f t="shared" si="0"/>
        <v>11</v>
      </c>
      <c r="V25" s="1211">
        <v>22</v>
      </c>
      <c r="W25" s="1248">
        <f t="shared" si="1"/>
        <v>-11</v>
      </c>
      <c r="X25" s="236">
        <v>6</v>
      </c>
      <c r="Y25" s="391" t="s">
        <v>89</v>
      </c>
      <c r="Z25" s="234"/>
      <c r="AA25" s="234"/>
      <c r="AB25" s="185"/>
      <c r="AC25" s="185"/>
      <c r="AD25" s="185"/>
      <c r="AE25" s="185"/>
      <c r="AF25" s="185"/>
      <c r="AG25" s="185"/>
      <c r="AH25" s="185"/>
      <c r="AI25" s="185"/>
    </row>
    <row r="26" spans="1:35" ht="9" customHeight="1">
      <c r="A26" s="391" t="s">
        <v>76</v>
      </c>
      <c r="B26" s="169">
        <v>1.332650858490046</v>
      </c>
      <c r="C26" s="169">
        <v>1.2152876999748514</v>
      </c>
      <c r="D26" s="414">
        <v>0.9147983455602192</v>
      </c>
      <c r="E26" s="414">
        <v>1.2329015900470877</v>
      </c>
      <c r="F26" s="414">
        <v>1.0225273860295006</v>
      </c>
      <c r="G26" s="169">
        <v>0.8220826591039468</v>
      </c>
      <c r="H26" s="187">
        <v>0.7448595993482404</v>
      </c>
      <c r="I26" s="170">
        <v>0.9074561781358487</v>
      </c>
      <c r="J26" s="1264"/>
      <c r="K26" s="243">
        <v>35</v>
      </c>
      <c r="L26" s="243">
        <v>40</v>
      </c>
      <c r="M26" s="243">
        <v>41</v>
      </c>
      <c r="N26" s="243">
        <v>11</v>
      </c>
      <c r="O26" s="1012">
        <v>39</v>
      </c>
      <c r="P26" s="1012">
        <v>35</v>
      </c>
      <c r="Q26" s="1012">
        <v>25</v>
      </c>
      <c r="R26" s="1012">
        <v>34</v>
      </c>
      <c r="S26" s="1012">
        <v>28</v>
      </c>
      <c r="T26" s="1012">
        <v>17</v>
      </c>
      <c r="U26" s="1259">
        <f t="shared" si="0"/>
        <v>13</v>
      </c>
      <c r="V26" s="1211">
        <v>23</v>
      </c>
      <c r="W26" s="1248">
        <f t="shared" si="1"/>
        <v>-10</v>
      </c>
      <c r="X26" s="236">
        <v>3</v>
      </c>
      <c r="Y26" s="391" t="s">
        <v>76</v>
      </c>
      <c r="Z26" s="234"/>
      <c r="AA26" s="234"/>
      <c r="AB26" s="185"/>
      <c r="AC26" s="185"/>
      <c r="AD26" s="185"/>
      <c r="AE26" s="185"/>
      <c r="AF26" s="185"/>
      <c r="AG26" s="185"/>
      <c r="AH26" s="185"/>
      <c r="AI26" s="185"/>
    </row>
    <row r="27" spans="1:35" ht="9" customHeight="1">
      <c r="A27" s="391" t="s">
        <v>56</v>
      </c>
      <c r="B27" s="397">
        <v>1.0205040763463737</v>
      </c>
      <c r="C27" s="397">
        <v>1.0964701380277393</v>
      </c>
      <c r="D27" s="413">
        <v>1.0996133578915253</v>
      </c>
      <c r="E27" s="413">
        <v>0.9973551752042918</v>
      </c>
      <c r="F27" s="413">
        <v>1.3040409713188592</v>
      </c>
      <c r="G27" s="169">
        <v>0.9592154306222299</v>
      </c>
      <c r="H27" s="187">
        <v>0.9633820827343316</v>
      </c>
      <c r="I27" s="170">
        <v>0.911261021910862</v>
      </c>
      <c r="J27" s="1264"/>
      <c r="K27" s="243">
        <v>32</v>
      </c>
      <c r="L27" s="243">
        <v>42</v>
      </c>
      <c r="M27" s="243">
        <v>44</v>
      </c>
      <c r="N27" s="243">
        <v>16</v>
      </c>
      <c r="O27" s="1012">
        <v>28</v>
      </c>
      <c r="P27" s="1012">
        <v>32</v>
      </c>
      <c r="Q27" s="1012">
        <v>31</v>
      </c>
      <c r="R27" s="1012">
        <v>28</v>
      </c>
      <c r="S27" s="1012">
        <v>37</v>
      </c>
      <c r="T27" s="1012">
        <v>27</v>
      </c>
      <c r="U27" s="1259">
        <f t="shared" si="0"/>
        <v>26</v>
      </c>
      <c r="V27" s="1211">
        <v>24</v>
      </c>
      <c r="W27" s="1246">
        <f t="shared" si="1"/>
        <v>2</v>
      </c>
      <c r="X27" s="236">
        <v>6</v>
      </c>
      <c r="Y27" s="391" t="s">
        <v>56</v>
      </c>
      <c r="Z27" s="234"/>
      <c r="AA27" s="234"/>
      <c r="AB27" s="185"/>
      <c r="AC27" s="185"/>
      <c r="AD27" s="185"/>
      <c r="AE27" s="185"/>
      <c r="AF27" s="185"/>
      <c r="AG27" s="185"/>
      <c r="AH27" s="185"/>
      <c r="AI27" s="185"/>
    </row>
    <row r="28" spans="1:35" ht="9" customHeight="1">
      <c r="A28" s="391" t="s">
        <v>54</v>
      </c>
      <c r="B28" s="397">
        <v>0.7234903002317715</v>
      </c>
      <c r="C28" s="397">
        <v>0.6518501429945935</v>
      </c>
      <c r="D28" s="413">
        <v>0.6855881077030465</v>
      </c>
      <c r="E28" s="413">
        <v>0.7332585606114951</v>
      </c>
      <c r="F28" s="413">
        <v>1.505467934542039</v>
      </c>
      <c r="G28" s="169">
        <v>1.6150277037402867</v>
      </c>
      <c r="H28" s="187">
        <v>1.0308862681734154</v>
      </c>
      <c r="I28" s="170">
        <v>0.9168265538664978</v>
      </c>
      <c r="J28" s="1264"/>
      <c r="K28" s="243">
        <v>19</v>
      </c>
      <c r="L28" s="243">
        <v>12</v>
      </c>
      <c r="M28" s="243">
        <v>15</v>
      </c>
      <c r="N28" s="243">
        <v>18</v>
      </c>
      <c r="O28" s="1012">
        <v>11</v>
      </c>
      <c r="P28" s="1012">
        <v>10</v>
      </c>
      <c r="Q28" s="1012">
        <v>12</v>
      </c>
      <c r="R28" s="1012">
        <v>13</v>
      </c>
      <c r="S28" s="1012">
        <v>39</v>
      </c>
      <c r="T28" s="1012">
        <v>43</v>
      </c>
      <c r="U28" s="1259">
        <f t="shared" si="0"/>
        <v>29</v>
      </c>
      <c r="V28" s="1211">
        <v>25</v>
      </c>
      <c r="W28" s="1246">
        <f t="shared" si="1"/>
        <v>4</v>
      </c>
      <c r="X28" s="236">
        <v>6</v>
      </c>
      <c r="Y28" s="391" t="s">
        <v>54</v>
      </c>
      <c r="Z28" s="234"/>
      <c r="AA28" s="234"/>
      <c r="AB28" s="185"/>
      <c r="AC28" s="185"/>
      <c r="AD28" s="185"/>
      <c r="AE28" s="185"/>
      <c r="AF28" s="185"/>
      <c r="AG28" s="185"/>
      <c r="AH28" s="185"/>
      <c r="AI28" s="185"/>
    </row>
    <row r="29" spans="1:35" ht="9" customHeight="1">
      <c r="A29" s="391" t="s">
        <v>101</v>
      </c>
      <c r="B29" s="397">
        <v>1.0695711749919603</v>
      </c>
      <c r="C29" s="397">
        <v>1.0241011538611895</v>
      </c>
      <c r="D29" s="413">
        <v>1.03611817655125</v>
      </c>
      <c r="E29" s="413">
        <v>0.9305091670869317</v>
      </c>
      <c r="F29" s="413">
        <v>0.7813953645809484</v>
      </c>
      <c r="G29" s="169">
        <v>0.9363563914990811</v>
      </c>
      <c r="H29" s="187">
        <v>0.9317393850474153</v>
      </c>
      <c r="I29" s="170">
        <v>0.9357259687303592</v>
      </c>
      <c r="J29" s="1264"/>
      <c r="K29" s="243">
        <v>26</v>
      </c>
      <c r="L29" s="243">
        <v>10</v>
      </c>
      <c r="M29" s="243">
        <v>9</v>
      </c>
      <c r="N29" s="243">
        <v>31</v>
      </c>
      <c r="O29" s="243">
        <v>32</v>
      </c>
      <c r="P29" s="243">
        <v>28</v>
      </c>
      <c r="Q29" s="243">
        <v>28</v>
      </c>
      <c r="R29" s="243">
        <v>24</v>
      </c>
      <c r="S29" s="1012">
        <v>14</v>
      </c>
      <c r="T29" s="1012">
        <v>26</v>
      </c>
      <c r="U29" s="1259">
        <f t="shared" si="0"/>
        <v>24</v>
      </c>
      <c r="V29" s="1211">
        <v>26</v>
      </c>
      <c r="W29" s="1246">
        <f t="shared" si="1"/>
        <v>-2</v>
      </c>
      <c r="X29" s="236">
        <v>1</v>
      </c>
      <c r="Y29" s="391" t="s">
        <v>101</v>
      </c>
      <c r="Z29" s="234"/>
      <c r="AA29" s="234"/>
      <c r="AB29" s="185"/>
      <c r="AC29" s="185"/>
      <c r="AD29" s="185"/>
      <c r="AE29" s="185"/>
      <c r="AF29" s="185"/>
      <c r="AG29" s="185"/>
      <c r="AH29" s="185"/>
      <c r="AI29" s="185"/>
    </row>
    <row r="30" spans="1:35" ht="9" customHeight="1">
      <c r="A30" s="391" t="s">
        <v>77</v>
      </c>
      <c r="B30" s="397">
        <v>0.8967316416157635</v>
      </c>
      <c r="C30" s="397">
        <v>0.7766253160367231</v>
      </c>
      <c r="D30" s="413">
        <v>0.920812518499666</v>
      </c>
      <c r="E30" s="413">
        <v>0.9712188263539897</v>
      </c>
      <c r="F30" s="413">
        <v>0.9985634829470414</v>
      </c>
      <c r="G30" s="169">
        <v>0.9245119553507711</v>
      </c>
      <c r="H30" s="187">
        <v>1.3499123735576655</v>
      </c>
      <c r="I30" s="170">
        <v>0.9364969600771572</v>
      </c>
      <c r="J30" s="1264"/>
      <c r="K30" s="243">
        <v>39</v>
      </c>
      <c r="L30" s="243">
        <v>47</v>
      </c>
      <c r="M30" s="243">
        <v>5</v>
      </c>
      <c r="N30" s="243">
        <v>23</v>
      </c>
      <c r="O30" s="1012">
        <v>21</v>
      </c>
      <c r="P30" s="1012">
        <v>16</v>
      </c>
      <c r="Q30" s="1012">
        <v>26</v>
      </c>
      <c r="R30" s="1012">
        <v>26</v>
      </c>
      <c r="S30" s="1012">
        <v>26</v>
      </c>
      <c r="T30" s="1012">
        <v>25</v>
      </c>
      <c r="U30" s="1259">
        <f t="shared" si="0"/>
        <v>38</v>
      </c>
      <c r="V30" s="1211">
        <v>27</v>
      </c>
      <c r="W30" s="1247">
        <f t="shared" si="1"/>
        <v>11</v>
      </c>
      <c r="X30" s="236">
        <v>1</v>
      </c>
      <c r="Y30" s="391" t="s">
        <v>77</v>
      </c>
      <c r="Z30" s="234"/>
      <c r="AA30" s="234"/>
      <c r="AB30" s="185"/>
      <c r="AC30" s="185"/>
      <c r="AD30" s="185"/>
      <c r="AE30" s="185"/>
      <c r="AF30" s="185"/>
      <c r="AG30" s="185"/>
      <c r="AH30" s="185"/>
      <c r="AI30" s="185"/>
    </row>
    <row r="31" spans="1:35" ht="9" customHeight="1">
      <c r="A31" s="391" t="s">
        <v>73</v>
      </c>
      <c r="B31" s="397">
        <v>0.7697601171142329</v>
      </c>
      <c r="C31" s="397">
        <v>0.6725818429282331</v>
      </c>
      <c r="D31" s="413">
        <v>0.803422113802409</v>
      </c>
      <c r="E31" s="413">
        <v>0.9795314087350153</v>
      </c>
      <c r="F31" s="413">
        <v>0.8255575098577808</v>
      </c>
      <c r="G31" s="169">
        <v>0.9033588610359248</v>
      </c>
      <c r="H31" s="187">
        <v>0.8756652475657326</v>
      </c>
      <c r="I31" s="170">
        <v>0.9773428078837512</v>
      </c>
      <c r="J31" s="1264"/>
      <c r="K31" s="243">
        <v>12</v>
      </c>
      <c r="L31" s="243">
        <v>16</v>
      </c>
      <c r="M31" s="243">
        <v>27</v>
      </c>
      <c r="N31" s="243">
        <v>8</v>
      </c>
      <c r="O31" s="1012">
        <v>15</v>
      </c>
      <c r="P31" s="1012">
        <v>12</v>
      </c>
      <c r="Q31" s="1012">
        <v>18</v>
      </c>
      <c r="R31" s="1012">
        <v>27</v>
      </c>
      <c r="S31" s="1012">
        <v>17</v>
      </c>
      <c r="T31" s="1012">
        <v>23</v>
      </c>
      <c r="U31" s="1259">
        <f t="shared" si="0"/>
        <v>22</v>
      </c>
      <c r="V31" s="1211">
        <v>28</v>
      </c>
      <c r="W31" s="1246">
        <f t="shared" si="1"/>
        <v>-6</v>
      </c>
      <c r="X31" s="236">
        <v>1</v>
      </c>
      <c r="Y31" s="391" t="s">
        <v>73</v>
      </c>
      <c r="Z31" s="234"/>
      <c r="AA31" s="234"/>
      <c r="AB31" s="185"/>
      <c r="AC31" s="185"/>
      <c r="AD31" s="185"/>
      <c r="AE31" s="185"/>
      <c r="AF31" s="185"/>
      <c r="AG31" s="185"/>
      <c r="AH31" s="185"/>
      <c r="AI31" s="185"/>
    </row>
    <row r="32" spans="1:35" ht="9" customHeight="1">
      <c r="A32" s="391" t="s">
        <v>64</v>
      </c>
      <c r="B32" s="397">
        <v>0.907579136514256</v>
      </c>
      <c r="C32" s="397">
        <v>0.9301805746454974</v>
      </c>
      <c r="D32" s="413">
        <v>1.1365936381850792</v>
      </c>
      <c r="E32" s="413">
        <v>1.1326761590787175</v>
      </c>
      <c r="F32" s="413">
        <v>1.1216342807062798</v>
      </c>
      <c r="G32" s="169">
        <v>1.1724941315778452</v>
      </c>
      <c r="H32" s="187">
        <v>1.1088762610740541</v>
      </c>
      <c r="I32" s="170">
        <v>0.990056042488504</v>
      </c>
      <c r="J32" s="1264"/>
      <c r="K32" s="243">
        <v>17</v>
      </c>
      <c r="L32" s="243">
        <v>32</v>
      </c>
      <c r="M32" s="243">
        <v>23</v>
      </c>
      <c r="N32" s="243">
        <v>13</v>
      </c>
      <c r="O32" s="1012">
        <v>23</v>
      </c>
      <c r="P32" s="1012">
        <v>26</v>
      </c>
      <c r="Q32" s="1012">
        <v>34</v>
      </c>
      <c r="R32" s="1012">
        <v>31</v>
      </c>
      <c r="S32" s="1012">
        <v>29</v>
      </c>
      <c r="T32" s="1012">
        <v>35</v>
      </c>
      <c r="U32" s="1259">
        <f t="shared" si="0"/>
        <v>32</v>
      </c>
      <c r="V32" s="1211">
        <v>29</v>
      </c>
      <c r="W32" s="1246">
        <f t="shared" si="1"/>
        <v>3</v>
      </c>
      <c r="X32" s="236">
        <v>6</v>
      </c>
      <c r="Y32" s="391" t="s">
        <v>64</v>
      </c>
      <c r="Z32" s="234"/>
      <c r="AA32" s="234"/>
      <c r="AB32" s="185"/>
      <c r="AC32" s="185"/>
      <c r="AD32" s="185"/>
      <c r="AE32" s="185"/>
      <c r="AF32" s="185"/>
      <c r="AG32" s="185"/>
      <c r="AH32" s="185"/>
      <c r="AI32" s="185"/>
    </row>
    <row r="33" spans="1:35" ht="9" customHeight="1">
      <c r="A33" s="391" t="s">
        <v>74</v>
      </c>
      <c r="B33" s="397">
        <v>1.5356002794518524</v>
      </c>
      <c r="C33" s="397">
        <v>2.1007623600234173</v>
      </c>
      <c r="D33" s="413">
        <v>1.8252723682630487</v>
      </c>
      <c r="E33" s="413">
        <v>1.508640492170881</v>
      </c>
      <c r="F33" s="413">
        <v>1.6660166539416934</v>
      </c>
      <c r="G33" s="169">
        <v>1.5982918841081049</v>
      </c>
      <c r="H33" s="187">
        <v>1.7888693724524218</v>
      </c>
      <c r="I33" s="170">
        <v>1.0767845117655916</v>
      </c>
      <c r="J33" s="1264"/>
      <c r="K33" s="243">
        <v>44</v>
      </c>
      <c r="L33" s="243">
        <v>28</v>
      </c>
      <c r="M33" s="243">
        <v>37</v>
      </c>
      <c r="N33" s="243">
        <v>35</v>
      </c>
      <c r="O33" s="1012">
        <v>43</v>
      </c>
      <c r="P33" s="1012">
        <v>46</v>
      </c>
      <c r="Q33" s="1012">
        <v>45</v>
      </c>
      <c r="R33" s="1012">
        <v>43</v>
      </c>
      <c r="S33" s="1012">
        <v>40</v>
      </c>
      <c r="T33" s="1012">
        <v>42</v>
      </c>
      <c r="U33" s="1259">
        <f t="shared" si="0"/>
        <v>42</v>
      </c>
      <c r="V33" s="1211">
        <v>30</v>
      </c>
      <c r="W33" s="1247">
        <f t="shared" si="1"/>
        <v>12</v>
      </c>
      <c r="X33" s="236">
        <v>2</v>
      </c>
      <c r="Y33" s="391" t="s">
        <v>74</v>
      </c>
      <c r="Z33" s="234"/>
      <c r="AA33" s="234"/>
      <c r="AB33" s="185"/>
      <c r="AC33" s="185"/>
      <c r="AD33" s="185"/>
      <c r="AE33" s="185"/>
      <c r="AF33" s="185"/>
      <c r="AG33" s="185"/>
      <c r="AH33" s="185"/>
      <c r="AI33" s="185"/>
    </row>
    <row r="34" spans="1:35" ht="9" customHeight="1">
      <c r="A34" s="391" t="s">
        <v>67</v>
      </c>
      <c r="B34" s="397">
        <v>0.8236283476733384</v>
      </c>
      <c r="C34" s="397">
        <v>1.0756872126473906</v>
      </c>
      <c r="D34" s="413">
        <v>0.7739400028178771</v>
      </c>
      <c r="E34" s="413">
        <v>0.8062431919142089</v>
      </c>
      <c r="F34" s="413">
        <v>0.9624976173979177</v>
      </c>
      <c r="G34" s="169">
        <v>0.7555453332760109</v>
      </c>
      <c r="H34" s="187">
        <v>0.7482673238130451</v>
      </c>
      <c r="I34" s="170">
        <v>1.0822023709519704</v>
      </c>
      <c r="J34" s="1264"/>
      <c r="K34" s="243">
        <v>13</v>
      </c>
      <c r="L34" s="243">
        <v>27</v>
      </c>
      <c r="M34" s="243">
        <v>18</v>
      </c>
      <c r="N34" s="243">
        <v>24</v>
      </c>
      <c r="O34" s="1012">
        <v>17</v>
      </c>
      <c r="P34" s="1012">
        <v>31</v>
      </c>
      <c r="Q34" s="1012">
        <v>16</v>
      </c>
      <c r="R34" s="1012">
        <v>19</v>
      </c>
      <c r="S34" s="1012">
        <v>25</v>
      </c>
      <c r="T34" s="1012">
        <v>14</v>
      </c>
      <c r="U34" s="1259">
        <f t="shared" si="0"/>
        <v>15</v>
      </c>
      <c r="V34" s="1211">
        <v>31</v>
      </c>
      <c r="W34" s="1248">
        <f t="shared" si="1"/>
        <v>-16</v>
      </c>
      <c r="X34" s="236">
        <v>3</v>
      </c>
      <c r="Y34" s="391" t="s">
        <v>67</v>
      </c>
      <c r="Z34" s="234"/>
      <c r="AA34" s="234"/>
      <c r="AB34" s="185"/>
      <c r="AC34" s="185"/>
      <c r="AD34" s="185"/>
      <c r="AE34" s="185"/>
      <c r="AF34" s="185"/>
      <c r="AG34" s="185"/>
      <c r="AH34" s="185"/>
      <c r="AI34" s="185"/>
    </row>
    <row r="35" spans="1:35" ht="9" customHeight="1">
      <c r="A35" s="391" t="s">
        <v>55</v>
      </c>
      <c r="B35" s="397">
        <v>2.159956419955663</v>
      </c>
      <c r="C35" s="397">
        <v>2.3171335937055053</v>
      </c>
      <c r="D35" s="413">
        <v>1.648968112408849</v>
      </c>
      <c r="E35" s="413">
        <v>1.4589652376329865</v>
      </c>
      <c r="F35" s="413">
        <v>1.1405971445777514</v>
      </c>
      <c r="G35" s="169">
        <v>0.9821200502394176</v>
      </c>
      <c r="H35" s="187">
        <v>0.9980004712877771</v>
      </c>
      <c r="I35" s="170">
        <v>1.0837496418768742</v>
      </c>
      <c r="J35" s="1264"/>
      <c r="K35" s="243">
        <v>5</v>
      </c>
      <c r="L35" s="243">
        <v>4</v>
      </c>
      <c r="M35" s="243">
        <v>3</v>
      </c>
      <c r="N35" s="243">
        <v>41</v>
      </c>
      <c r="O35" s="1012">
        <v>46</v>
      </c>
      <c r="P35" s="1012">
        <v>47</v>
      </c>
      <c r="Q35" s="1012">
        <v>44</v>
      </c>
      <c r="R35" s="1012">
        <v>41</v>
      </c>
      <c r="S35" s="1012">
        <v>31</v>
      </c>
      <c r="T35" s="1012">
        <v>28</v>
      </c>
      <c r="U35" s="1259">
        <f t="shared" si="0"/>
        <v>27</v>
      </c>
      <c r="V35" s="1211">
        <v>32</v>
      </c>
      <c r="W35" s="1246">
        <f t="shared" si="1"/>
        <v>-5</v>
      </c>
      <c r="X35" s="236">
        <v>1</v>
      </c>
      <c r="Y35" s="391" t="s">
        <v>55</v>
      </c>
      <c r="Z35" s="234"/>
      <c r="AA35" s="234"/>
      <c r="AB35" s="185"/>
      <c r="AC35" s="185"/>
      <c r="AD35" s="185"/>
      <c r="AE35" s="185"/>
      <c r="AF35" s="185"/>
      <c r="AG35" s="185"/>
      <c r="AH35" s="185"/>
      <c r="AI35" s="185"/>
    </row>
    <row r="36" spans="1:35" ht="9" customHeight="1">
      <c r="A36" s="391" t="s">
        <v>58</v>
      </c>
      <c r="B36" s="397">
        <v>0.8581355945753043</v>
      </c>
      <c r="C36" s="397">
        <v>0.8843094974361402</v>
      </c>
      <c r="D36" s="413">
        <v>1.4815535892613882</v>
      </c>
      <c r="E36" s="413">
        <v>1.7456967821307545</v>
      </c>
      <c r="F36" s="413">
        <v>1.2889664404985863</v>
      </c>
      <c r="G36" s="169">
        <v>1.0141512946232525</v>
      </c>
      <c r="H36" s="187">
        <v>1.0411020656601704</v>
      </c>
      <c r="I36" s="170">
        <v>1.0907917387364527</v>
      </c>
      <c r="J36" s="1264"/>
      <c r="K36" s="243">
        <v>33</v>
      </c>
      <c r="L36" s="243">
        <v>20</v>
      </c>
      <c r="M36" s="243">
        <v>24</v>
      </c>
      <c r="N36" s="243">
        <v>45</v>
      </c>
      <c r="O36" s="1012">
        <v>19</v>
      </c>
      <c r="P36" s="1012">
        <v>24</v>
      </c>
      <c r="Q36" s="1012">
        <v>41</v>
      </c>
      <c r="R36" s="1012">
        <v>45</v>
      </c>
      <c r="S36" s="1012">
        <v>36</v>
      </c>
      <c r="T36" s="1012">
        <v>29</v>
      </c>
      <c r="U36" s="1259">
        <f aca="true" t="shared" si="2" ref="U36:U53">RANK(H36,H$4:H$53,1)</f>
        <v>31</v>
      </c>
      <c r="V36" s="1211">
        <v>33</v>
      </c>
      <c r="W36" s="1246">
        <f aca="true" t="shared" si="3" ref="W36:W53">U36-V36</f>
        <v>-2</v>
      </c>
      <c r="X36" s="236">
        <v>6</v>
      </c>
      <c r="Y36" s="391" t="s">
        <v>58</v>
      </c>
      <c r="Z36" s="234"/>
      <c r="AA36" s="234"/>
      <c r="AB36" s="185"/>
      <c r="AC36" s="185"/>
      <c r="AD36" s="185"/>
      <c r="AE36" s="185"/>
      <c r="AF36" s="185"/>
      <c r="AG36" s="185"/>
      <c r="AH36" s="185"/>
      <c r="AI36" s="185"/>
    </row>
    <row r="37" spans="1:35" ht="9" customHeight="1">
      <c r="A37" s="391" t="s">
        <v>88</v>
      </c>
      <c r="B37" s="397">
        <v>1.060041412657193</v>
      </c>
      <c r="C37" s="397">
        <v>1.1140137412268392</v>
      </c>
      <c r="D37" s="413">
        <v>1.1813975349715669</v>
      </c>
      <c r="E37" s="413">
        <v>1.045868444493726</v>
      </c>
      <c r="F37" s="413">
        <v>0.8681224241407207</v>
      </c>
      <c r="G37" s="169">
        <v>0.9153361359666213</v>
      </c>
      <c r="H37" s="187">
        <v>1.158024803164335</v>
      </c>
      <c r="I37" s="170">
        <v>1.1214123363739137</v>
      </c>
      <c r="J37" s="1264"/>
      <c r="K37" s="243">
        <v>30</v>
      </c>
      <c r="L37" s="243">
        <v>29</v>
      </c>
      <c r="M37" s="243">
        <v>22</v>
      </c>
      <c r="N37" s="243">
        <v>32</v>
      </c>
      <c r="O37" s="243">
        <v>31</v>
      </c>
      <c r="P37" s="243">
        <v>33</v>
      </c>
      <c r="Q37" s="1012">
        <v>35</v>
      </c>
      <c r="R37" s="1012">
        <v>30</v>
      </c>
      <c r="S37" s="1012">
        <v>20</v>
      </c>
      <c r="T37" s="1012">
        <v>24</v>
      </c>
      <c r="U37" s="1259">
        <f t="shared" si="2"/>
        <v>33</v>
      </c>
      <c r="V37" s="1211">
        <v>34</v>
      </c>
      <c r="W37" s="1246">
        <f t="shared" si="3"/>
        <v>-1</v>
      </c>
      <c r="X37" s="236">
        <v>6</v>
      </c>
      <c r="Y37" s="391" t="s">
        <v>88</v>
      </c>
      <c r="Z37" s="234"/>
      <c r="AA37" s="234"/>
      <c r="AB37" s="185"/>
      <c r="AC37" s="185"/>
      <c r="AD37" s="185"/>
      <c r="AE37" s="185"/>
      <c r="AF37" s="185"/>
      <c r="AG37" s="185"/>
      <c r="AH37" s="185"/>
      <c r="AI37" s="185"/>
    </row>
    <row r="38" spans="1:35" ht="9" customHeight="1">
      <c r="A38" s="391" t="s">
        <v>99</v>
      </c>
      <c r="B38" s="397">
        <v>0.8482871548248504</v>
      </c>
      <c r="C38" s="397">
        <v>0.9177746307705417</v>
      </c>
      <c r="D38" s="413">
        <v>0.8981586456161498</v>
      </c>
      <c r="E38" s="413">
        <v>0.9979828836585293</v>
      </c>
      <c r="F38" s="413">
        <v>1.3350634042580767</v>
      </c>
      <c r="G38" s="169">
        <v>1.1153148545172469</v>
      </c>
      <c r="H38" s="187">
        <v>1.3530302612835845</v>
      </c>
      <c r="I38" s="170">
        <v>1.1261626159704414</v>
      </c>
      <c r="J38" s="1264"/>
      <c r="K38" s="243">
        <v>16</v>
      </c>
      <c r="L38" s="243">
        <v>11</v>
      </c>
      <c r="M38" s="243">
        <v>13</v>
      </c>
      <c r="N38" s="243">
        <v>33</v>
      </c>
      <c r="O38" s="243">
        <v>18</v>
      </c>
      <c r="P38" s="243">
        <v>25</v>
      </c>
      <c r="Q38" s="243">
        <v>23</v>
      </c>
      <c r="R38" s="243">
        <v>29</v>
      </c>
      <c r="S38" s="1012">
        <v>38</v>
      </c>
      <c r="T38" s="1012">
        <v>32</v>
      </c>
      <c r="U38" s="1259">
        <f t="shared" si="2"/>
        <v>39</v>
      </c>
      <c r="V38" s="1211">
        <v>35</v>
      </c>
      <c r="W38" s="1246">
        <f t="shared" si="3"/>
        <v>4</v>
      </c>
      <c r="X38" s="236">
        <v>3</v>
      </c>
      <c r="Y38" s="391" t="s">
        <v>99</v>
      </c>
      <c r="Z38" s="234"/>
      <c r="AA38" s="234"/>
      <c r="AB38" s="185"/>
      <c r="AC38" s="185"/>
      <c r="AD38" s="185"/>
      <c r="AE38" s="185"/>
      <c r="AF38" s="185"/>
      <c r="AG38" s="185"/>
      <c r="AH38" s="185"/>
      <c r="AI38" s="185"/>
    </row>
    <row r="39" spans="1:35" ht="9" customHeight="1">
      <c r="A39" s="391" t="s">
        <v>66</v>
      </c>
      <c r="B39" s="397">
        <v>1.2777977701670629</v>
      </c>
      <c r="C39" s="397">
        <v>1.1945735591861708</v>
      </c>
      <c r="D39" s="413">
        <v>1.0889557205547737</v>
      </c>
      <c r="E39" s="413">
        <v>1.1408050767683882</v>
      </c>
      <c r="F39" s="413">
        <v>1.269077815347834</v>
      </c>
      <c r="G39" s="169">
        <v>1.1326436528071024</v>
      </c>
      <c r="H39" s="187">
        <v>1.17897022902824</v>
      </c>
      <c r="I39" s="170">
        <v>1.1540600670202723</v>
      </c>
      <c r="J39" s="1264"/>
      <c r="K39" s="243">
        <v>38</v>
      </c>
      <c r="L39" s="243">
        <v>35</v>
      </c>
      <c r="M39" s="243">
        <v>34</v>
      </c>
      <c r="N39" s="243">
        <v>38</v>
      </c>
      <c r="O39" s="1012">
        <v>35</v>
      </c>
      <c r="P39" s="1012">
        <v>34</v>
      </c>
      <c r="Q39" s="1012">
        <v>30</v>
      </c>
      <c r="R39" s="1012">
        <v>32</v>
      </c>
      <c r="S39" s="1012">
        <v>35</v>
      </c>
      <c r="T39" s="1012">
        <v>33</v>
      </c>
      <c r="U39" s="1259">
        <f t="shared" si="2"/>
        <v>34</v>
      </c>
      <c r="V39" s="1211">
        <v>36</v>
      </c>
      <c r="W39" s="1246">
        <f t="shared" si="3"/>
        <v>-2</v>
      </c>
      <c r="X39" s="236">
        <v>2</v>
      </c>
      <c r="Y39" s="391" t="s">
        <v>66</v>
      </c>
      <c r="Z39" s="234"/>
      <c r="AA39" s="234"/>
      <c r="AB39" s="185"/>
      <c r="AC39" s="185"/>
      <c r="AD39" s="185"/>
      <c r="AE39" s="185"/>
      <c r="AF39" s="185"/>
      <c r="AG39" s="185"/>
      <c r="AH39" s="185"/>
      <c r="AI39" s="185"/>
    </row>
    <row r="40" spans="1:35" ht="9" customHeight="1">
      <c r="A40" s="391" t="s">
        <v>59</v>
      </c>
      <c r="B40" s="397">
        <v>1.5364790889485722</v>
      </c>
      <c r="C40" s="397">
        <v>1.495485668372922</v>
      </c>
      <c r="D40" s="413">
        <v>1.596523125921533</v>
      </c>
      <c r="E40" s="413">
        <v>1.4716824756074873</v>
      </c>
      <c r="F40" s="413">
        <v>1.6848807506114032</v>
      </c>
      <c r="G40" s="169">
        <v>1.275013237483309</v>
      </c>
      <c r="H40" s="187">
        <v>1.225326355747187</v>
      </c>
      <c r="I40" s="170">
        <v>1.2103304954948606</v>
      </c>
      <c r="J40" s="1264"/>
      <c r="K40" s="243">
        <v>43</v>
      </c>
      <c r="L40" s="243">
        <v>45</v>
      </c>
      <c r="M40" s="243">
        <v>46</v>
      </c>
      <c r="N40" s="243">
        <v>44</v>
      </c>
      <c r="O40" s="1012">
        <v>44</v>
      </c>
      <c r="P40" s="1012">
        <v>42</v>
      </c>
      <c r="Q40" s="1012">
        <v>43</v>
      </c>
      <c r="R40" s="1012">
        <v>42</v>
      </c>
      <c r="S40" s="1012">
        <v>41</v>
      </c>
      <c r="T40" s="1012">
        <v>39</v>
      </c>
      <c r="U40" s="1259">
        <f t="shared" si="2"/>
        <v>35</v>
      </c>
      <c r="V40" s="1211">
        <v>37</v>
      </c>
      <c r="W40" s="1246">
        <f t="shared" si="3"/>
        <v>-2</v>
      </c>
      <c r="X40" s="236">
        <v>6</v>
      </c>
      <c r="Y40" s="391" t="s">
        <v>59</v>
      </c>
      <c r="Z40" s="234"/>
      <c r="AA40" s="234"/>
      <c r="AB40" s="185"/>
      <c r="AC40" s="185"/>
      <c r="AD40" s="185"/>
      <c r="AE40" s="185"/>
      <c r="AF40" s="185"/>
      <c r="AG40" s="185"/>
      <c r="AH40" s="185"/>
      <c r="AI40" s="185"/>
    </row>
    <row r="41" spans="1:35" ht="9" customHeight="1">
      <c r="A41" s="391" t="s">
        <v>90</v>
      </c>
      <c r="B41" s="397">
        <v>1.195037433309569</v>
      </c>
      <c r="C41" s="397">
        <v>1.2575421711375576</v>
      </c>
      <c r="D41" s="413">
        <v>1.2746522239120306</v>
      </c>
      <c r="E41" s="413">
        <v>1.2123957846871003</v>
      </c>
      <c r="F41" s="413">
        <v>1.14450547029037</v>
      </c>
      <c r="G41" s="169">
        <v>1.1889046629683235</v>
      </c>
      <c r="H41" s="187">
        <v>1.2961238031847195</v>
      </c>
      <c r="I41" s="170">
        <v>1.2369633777379099</v>
      </c>
      <c r="J41" s="1264"/>
      <c r="K41" s="243">
        <v>28</v>
      </c>
      <c r="L41" s="243">
        <v>21</v>
      </c>
      <c r="M41" s="243">
        <v>26</v>
      </c>
      <c r="N41" s="243">
        <v>37</v>
      </c>
      <c r="O41" s="243">
        <v>33</v>
      </c>
      <c r="P41" s="243">
        <v>36</v>
      </c>
      <c r="Q41" s="1012">
        <v>37</v>
      </c>
      <c r="R41" s="1012">
        <v>33</v>
      </c>
      <c r="S41" s="1012">
        <v>32</v>
      </c>
      <c r="T41" s="1012">
        <v>36</v>
      </c>
      <c r="U41" s="1259">
        <f t="shared" si="2"/>
        <v>36</v>
      </c>
      <c r="V41" s="1211">
        <v>38</v>
      </c>
      <c r="W41" s="1246">
        <f t="shared" si="3"/>
        <v>-2</v>
      </c>
      <c r="X41" s="236">
        <v>2</v>
      </c>
      <c r="Y41" s="391" t="s">
        <v>90</v>
      </c>
      <c r="Z41" s="234"/>
      <c r="AA41" s="234"/>
      <c r="AB41" s="185"/>
      <c r="AC41" s="185"/>
      <c r="AD41" s="185"/>
      <c r="AE41" s="185"/>
      <c r="AF41" s="185"/>
      <c r="AG41" s="185"/>
      <c r="AH41" s="185"/>
      <c r="AI41" s="185"/>
    </row>
    <row r="42" spans="1:35" ht="9" customHeight="1">
      <c r="A42" s="391" t="s">
        <v>82</v>
      </c>
      <c r="B42" s="397">
        <v>0.9972667424986835</v>
      </c>
      <c r="C42" s="397">
        <v>0.978323103664581</v>
      </c>
      <c r="D42" s="413">
        <v>0.9751629771553326</v>
      </c>
      <c r="E42" s="413">
        <v>0.9510644607159092</v>
      </c>
      <c r="F42" s="413">
        <v>0.8667968568307133</v>
      </c>
      <c r="G42" s="169">
        <v>1.1410045196903236</v>
      </c>
      <c r="H42" s="187">
        <v>2.201291402518945</v>
      </c>
      <c r="I42" s="170">
        <v>1.257804792459722</v>
      </c>
      <c r="J42" s="1264"/>
      <c r="K42" s="243">
        <v>15</v>
      </c>
      <c r="L42" s="243">
        <v>26</v>
      </c>
      <c r="M42" s="243">
        <v>33</v>
      </c>
      <c r="N42" s="243">
        <v>17</v>
      </c>
      <c r="O42" s="1012">
        <v>26</v>
      </c>
      <c r="P42" s="1012">
        <v>27</v>
      </c>
      <c r="Q42" s="1012">
        <v>27</v>
      </c>
      <c r="R42" s="1012">
        <v>25</v>
      </c>
      <c r="S42" s="1012">
        <v>19</v>
      </c>
      <c r="T42" s="1012">
        <v>34</v>
      </c>
      <c r="U42" s="1259">
        <f t="shared" si="2"/>
        <v>46</v>
      </c>
      <c r="V42" s="1211">
        <v>39</v>
      </c>
      <c r="W42" s="1246">
        <f t="shared" si="3"/>
        <v>7</v>
      </c>
      <c r="X42" s="236">
        <v>1</v>
      </c>
      <c r="Y42" s="391" t="s">
        <v>82</v>
      </c>
      <c r="Z42" s="234"/>
      <c r="AA42" s="234"/>
      <c r="AB42" s="185"/>
      <c r="AC42" s="185"/>
      <c r="AD42" s="185"/>
      <c r="AE42" s="185"/>
      <c r="AF42" s="185"/>
      <c r="AG42" s="185"/>
      <c r="AH42" s="185"/>
      <c r="AI42" s="185"/>
    </row>
    <row r="43" spans="1:35" ht="9" customHeight="1">
      <c r="A43" s="391" t="s">
        <v>61</v>
      </c>
      <c r="B43" s="397">
        <v>1.3222647195161514</v>
      </c>
      <c r="C43" s="397">
        <v>1.3236527336932404</v>
      </c>
      <c r="D43" s="413">
        <v>1.4352682118127567</v>
      </c>
      <c r="E43" s="413">
        <v>1.5219580545891143</v>
      </c>
      <c r="F43" s="413">
        <v>2.673260018119036</v>
      </c>
      <c r="G43" s="169">
        <v>1.5655245715049861</v>
      </c>
      <c r="H43" s="187">
        <v>1.538915645908548</v>
      </c>
      <c r="I43" s="170">
        <v>1.2593803679891555</v>
      </c>
      <c r="J43" s="1264"/>
      <c r="K43" s="243">
        <v>36</v>
      </c>
      <c r="L43" s="243">
        <v>43</v>
      </c>
      <c r="M43" s="243">
        <v>39</v>
      </c>
      <c r="N43" s="243">
        <v>39</v>
      </c>
      <c r="O43" s="1012">
        <v>38</v>
      </c>
      <c r="P43" s="1012">
        <v>38</v>
      </c>
      <c r="Q43" s="1012">
        <v>40</v>
      </c>
      <c r="R43" s="1012">
        <v>44</v>
      </c>
      <c r="S43" s="1012">
        <v>45</v>
      </c>
      <c r="T43" s="1012">
        <v>41</v>
      </c>
      <c r="U43" s="1259">
        <f t="shared" si="2"/>
        <v>41</v>
      </c>
      <c r="V43" s="1211">
        <v>40</v>
      </c>
      <c r="W43" s="1246">
        <f t="shared" si="3"/>
        <v>1</v>
      </c>
      <c r="X43" s="236">
        <v>4</v>
      </c>
      <c r="Y43" s="391" t="s">
        <v>61</v>
      </c>
      <c r="Z43" s="234"/>
      <c r="AA43" s="234"/>
      <c r="AB43" s="185"/>
      <c r="AC43" s="185"/>
      <c r="AD43" s="185"/>
      <c r="AE43" s="185"/>
      <c r="AF43" s="185"/>
      <c r="AG43" s="185"/>
      <c r="AH43" s="185"/>
      <c r="AI43" s="185"/>
    </row>
    <row r="44" spans="1:35" ht="9" customHeight="1">
      <c r="A44" s="391" t="s">
        <v>72</v>
      </c>
      <c r="B44" s="397">
        <v>1.2299356059188045</v>
      </c>
      <c r="C44" s="397">
        <v>1.3497697804401687</v>
      </c>
      <c r="D44" s="413">
        <v>1.364617124530595</v>
      </c>
      <c r="E44" s="413">
        <v>1.2881402236730595</v>
      </c>
      <c r="F44" s="413">
        <v>1.8462230552719603</v>
      </c>
      <c r="G44" s="169">
        <v>1.2726484973719194</v>
      </c>
      <c r="H44" s="187">
        <v>1.3396037810080064</v>
      </c>
      <c r="I44" s="170">
        <v>1.3196918054586007</v>
      </c>
      <c r="J44" s="1264"/>
      <c r="K44" s="243">
        <v>48</v>
      </c>
      <c r="L44" s="243">
        <v>46</v>
      </c>
      <c r="M44" s="243">
        <v>45</v>
      </c>
      <c r="N44" s="243">
        <v>40</v>
      </c>
      <c r="O44" s="1012">
        <v>34</v>
      </c>
      <c r="P44" s="1012">
        <v>39</v>
      </c>
      <c r="Q44" s="1012">
        <v>38</v>
      </c>
      <c r="R44" s="1012">
        <v>37</v>
      </c>
      <c r="S44" s="1012">
        <v>42</v>
      </c>
      <c r="T44" s="1012">
        <v>38</v>
      </c>
      <c r="U44" s="1259">
        <f t="shared" si="2"/>
        <v>37</v>
      </c>
      <c r="V44" s="1211">
        <v>41</v>
      </c>
      <c r="W44" s="1246">
        <f t="shared" si="3"/>
        <v>-4</v>
      </c>
      <c r="X44" s="236">
        <v>6</v>
      </c>
      <c r="Y44" s="391" t="s">
        <v>72</v>
      </c>
      <c r="Z44" s="234"/>
      <c r="AA44" s="234"/>
      <c r="AB44" s="185"/>
      <c r="AC44" s="185"/>
      <c r="AD44" s="185"/>
      <c r="AE44" s="185"/>
      <c r="AF44" s="185"/>
      <c r="AG44" s="185"/>
      <c r="AH44" s="185"/>
      <c r="AI44" s="185"/>
    </row>
    <row r="45" spans="1:35" ht="9" customHeight="1">
      <c r="A45" s="391" t="s">
        <v>98</v>
      </c>
      <c r="B45" s="397">
        <v>1.315186233386144</v>
      </c>
      <c r="C45" s="397">
        <v>1.2997866631988704</v>
      </c>
      <c r="D45" s="413">
        <v>1.4235799170074896</v>
      </c>
      <c r="E45" s="413">
        <v>1.2450009019001305</v>
      </c>
      <c r="F45" s="413">
        <v>0.8625938190338601</v>
      </c>
      <c r="G45" s="169">
        <v>1.2074925823524405</v>
      </c>
      <c r="H45" s="187">
        <v>1.0407634105664576</v>
      </c>
      <c r="I45" s="170">
        <v>1.3750664734162126</v>
      </c>
      <c r="J45" s="1264"/>
      <c r="K45" s="243">
        <v>9</v>
      </c>
      <c r="L45" s="243">
        <v>9</v>
      </c>
      <c r="M45" s="243">
        <v>35</v>
      </c>
      <c r="N45" s="243">
        <v>14</v>
      </c>
      <c r="O45" s="243">
        <v>37</v>
      </c>
      <c r="P45" s="243">
        <v>37</v>
      </c>
      <c r="Q45" s="243">
        <v>39</v>
      </c>
      <c r="R45" s="243">
        <v>35</v>
      </c>
      <c r="S45" s="1012">
        <v>18</v>
      </c>
      <c r="T45" s="1012">
        <v>37</v>
      </c>
      <c r="U45" s="1259">
        <f t="shared" si="2"/>
        <v>30</v>
      </c>
      <c r="V45" s="1211">
        <v>42</v>
      </c>
      <c r="W45" s="1248">
        <f t="shared" si="3"/>
        <v>-12</v>
      </c>
      <c r="X45" s="236">
        <v>1</v>
      </c>
      <c r="Y45" s="391" t="s">
        <v>98</v>
      </c>
      <c r="Z45" s="234"/>
      <c r="AA45" s="234"/>
      <c r="AB45" s="185"/>
      <c r="AC45" s="185"/>
      <c r="AD45" s="185"/>
      <c r="AE45" s="185"/>
      <c r="AF45" s="185"/>
      <c r="AG45" s="185"/>
      <c r="AH45" s="185"/>
      <c r="AI45" s="185"/>
    </row>
    <row r="46" spans="1:35" ht="9" customHeight="1">
      <c r="A46" s="391" t="s">
        <v>70</v>
      </c>
      <c r="B46" s="397">
        <v>1.4889656933922533</v>
      </c>
      <c r="C46" s="397">
        <v>1.4283147614445137</v>
      </c>
      <c r="D46" s="413">
        <v>1.1251216441708738</v>
      </c>
      <c r="E46" s="413">
        <v>1.3360478890544343</v>
      </c>
      <c r="F46" s="413">
        <v>1.1516753194887903</v>
      </c>
      <c r="G46" s="169">
        <v>1.0210818334839655</v>
      </c>
      <c r="H46" s="187">
        <v>1.536558132569321</v>
      </c>
      <c r="I46" s="170">
        <v>1.4813706059529665</v>
      </c>
      <c r="J46" s="1264"/>
      <c r="K46" s="243">
        <v>27</v>
      </c>
      <c r="L46" s="243">
        <v>30</v>
      </c>
      <c r="M46" s="243">
        <v>19</v>
      </c>
      <c r="N46" s="243">
        <v>15</v>
      </c>
      <c r="O46" s="1012">
        <v>42</v>
      </c>
      <c r="P46" s="1012">
        <v>41</v>
      </c>
      <c r="Q46" s="1012">
        <v>33</v>
      </c>
      <c r="R46" s="1012">
        <v>38</v>
      </c>
      <c r="S46" s="1012">
        <v>33</v>
      </c>
      <c r="T46" s="1012">
        <v>30</v>
      </c>
      <c r="U46" s="1259">
        <f t="shared" si="2"/>
        <v>40</v>
      </c>
      <c r="V46" s="1211">
        <v>43</v>
      </c>
      <c r="W46" s="1246">
        <f t="shared" si="3"/>
        <v>-3</v>
      </c>
      <c r="X46" s="236">
        <v>6</v>
      </c>
      <c r="Y46" s="391" t="s">
        <v>70</v>
      </c>
      <c r="Z46" s="234"/>
      <c r="AA46" s="234"/>
      <c r="AB46" s="185"/>
      <c r="AC46" s="185"/>
      <c r="AD46" s="185"/>
      <c r="AE46" s="185"/>
      <c r="AF46" s="185"/>
      <c r="AG46" s="185"/>
      <c r="AH46" s="185"/>
      <c r="AI46" s="185"/>
    </row>
    <row r="47" spans="1:35" ht="9" customHeight="1">
      <c r="A47" s="391" t="s">
        <v>71</v>
      </c>
      <c r="B47" s="397">
        <v>3.2857802434574093</v>
      </c>
      <c r="C47" s="397">
        <v>3.3210420433604937</v>
      </c>
      <c r="D47" s="413">
        <v>3.5602278822652274</v>
      </c>
      <c r="E47" s="413">
        <v>3.3642647804188983</v>
      </c>
      <c r="F47" s="413">
        <v>4.16130671546948</v>
      </c>
      <c r="G47" s="169">
        <v>2.1891176039332745</v>
      </c>
      <c r="H47" s="187">
        <v>1.966917633809515</v>
      </c>
      <c r="I47" s="170">
        <v>1.648357867583419</v>
      </c>
      <c r="J47" s="1264"/>
      <c r="K47" s="243">
        <v>49</v>
      </c>
      <c r="L47" s="243">
        <v>49</v>
      </c>
      <c r="M47" s="243">
        <v>47</v>
      </c>
      <c r="N47" s="243">
        <v>49</v>
      </c>
      <c r="O47" s="1012">
        <v>49</v>
      </c>
      <c r="P47" s="1012">
        <v>49</v>
      </c>
      <c r="Q47" s="1012">
        <v>49</v>
      </c>
      <c r="R47" s="1012">
        <v>49</v>
      </c>
      <c r="S47" s="1012">
        <v>49</v>
      </c>
      <c r="T47" s="1012">
        <v>45</v>
      </c>
      <c r="U47" s="1259">
        <f t="shared" si="2"/>
        <v>43</v>
      </c>
      <c r="V47" s="1211">
        <v>44</v>
      </c>
      <c r="W47" s="1246">
        <f t="shared" si="3"/>
        <v>-1</v>
      </c>
      <c r="X47" s="236">
        <v>3</v>
      </c>
      <c r="Y47" s="391" t="s">
        <v>71</v>
      </c>
      <c r="Z47" s="234"/>
      <c r="AA47" s="234"/>
      <c r="AB47" s="185"/>
      <c r="AC47" s="185"/>
      <c r="AD47" s="185"/>
      <c r="AE47" s="185"/>
      <c r="AF47" s="185"/>
      <c r="AG47" s="185"/>
      <c r="AH47" s="185"/>
      <c r="AI47" s="185"/>
    </row>
    <row r="48" spans="1:35" ht="9" customHeight="1">
      <c r="A48" s="391" t="s">
        <v>86</v>
      </c>
      <c r="B48" s="397">
        <v>2.1655989056205853</v>
      </c>
      <c r="C48" s="397">
        <v>2.068663284481492</v>
      </c>
      <c r="D48" s="413">
        <v>2.1920528295881767</v>
      </c>
      <c r="E48" s="413">
        <v>2.1919001514132153</v>
      </c>
      <c r="F48" s="413">
        <v>2.872709405854421</v>
      </c>
      <c r="G48" s="169">
        <v>3.091807764447239</v>
      </c>
      <c r="H48" s="187">
        <v>2.1536180955837</v>
      </c>
      <c r="I48" s="170">
        <v>2.345755597826207</v>
      </c>
      <c r="J48" s="1264"/>
      <c r="K48" s="243">
        <v>40</v>
      </c>
      <c r="L48" s="243">
        <v>41</v>
      </c>
      <c r="M48" s="243">
        <v>42</v>
      </c>
      <c r="N48" s="243">
        <v>46</v>
      </c>
      <c r="O48" s="243">
        <v>47</v>
      </c>
      <c r="P48" s="243">
        <v>45</v>
      </c>
      <c r="Q48" s="1012">
        <v>47</v>
      </c>
      <c r="R48" s="1012">
        <v>47</v>
      </c>
      <c r="S48" s="1012">
        <v>47</v>
      </c>
      <c r="T48" s="1012">
        <v>48</v>
      </c>
      <c r="U48" s="1259">
        <f t="shared" si="2"/>
        <v>45</v>
      </c>
      <c r="V48" s="1211">
        <v>45</v>
      </c>
      <c r="W48" s="1246">
        <f t="shared" si="3"/>
        <v>0</v>
      </c>
      <c r="X48" s="236">
        <v>4</v>
      </c>
      <c r="Y48" s="391" t="s">
        <v>86</v>
      </c>
      <c r="Z48" s="234"/>
      <c r="AA48" s="234"/>
      <c r="AB48" s="185"/>
      <c r="AC48" s="185"/>
      <c r="AD48" s="185"/>
      <c r="AE48" s="185"/>
      <c r="AF48" s="185"/>
      <c r="AG48" s="185"/>
      <c r="AH48" s="185"/>
      <c r="AI48" s="185"/>
    </row>
    <row r="49" spans="1:35" ht="9" customHeight="1">
      <c r="A49" s="391" t="s">
        <v>63</v>
      </c>
      <c r="B49" s="397">
        <v>2.4377566954493455</v>
      </c>
      <c r="C49" s="397">
        <v>2.341772899510707</v>
      </c>
      <c r="D49" s="413">
        <v>2.3495538686475914</v>
      </c>
      <c r="E49" s="413">
        <v>2.1452134887010725</v>
      </c>
      <c r="F49" s="413">
        <v>2.057243042688374</v>
      </c>
      <c r="G49" s="169">
        <v>2.403131758763538</v>
      </c>
      <c r="H49" s="187">
        <v>2.463793074463146</v>
      </c>
      <c r="I49" s="170">
        <v>2.426947943471017</v>
      </c>
      <c r="J49" s="1264"/>
      <c r="K49" s="243">
        <v>47</v>
      </c>
      <c r="L49" s="243">
        <v>38</v>
      </c>
      <c r="M49" s="243">
        <v>48</v>
      </c>
      <c r="N49" s="243">
        <v>47</v>
      </c>
      <c r="O49" s="1012">
        <v>48</v>
      </c>
      <c r="P49" s="1012">
        <v>48</v>
      </c>
      <c r="Q49" s="1012">
        <v>48</v>
      </c>
      <c r="R49" s="1012">
        <v>46</v>
      </c>
      <c r="S49" s="1012">
        <v>43</v>
      </c>
      <c r="T49" s="1012">
        <v>46</v>
      </c>
      <c r="U49" s="1259">
        <f t="shared" si="2"/>
        <v>47</v>
      </c>
      <c r="V49" s="1211">
        <v>46</v>
      </c>
      <c r="W49" s="1246">
        <f t="shared" si="3"/>
        <v>1</v>
      </c>
      <c r="X49" s="236">
        <v>1</v>
      </c>
      <c r="Y49" s="391" t="s">
        <v>63</v>
      </c>
      <c r="Z49" s="234"/>
      <c r="AA49" s="234"/>
      <c r="AB49" s="185"/>
      <c r="AC49" s="185"/>
      <c r="AD49" s="185"/>
      <c r="AE49" s="185"/>
      <c r="AF49" s="185"/>
      <c r="AG49" s="185"/>
      <c r="AH49" s="185"/>
      <c r="AI49" s="185"/>
    </row>
    <row r="50" spans="1:35" ht="9" customHeight="1">
      <c r="A50" s="391" t="s">
        <v>83</v>
      </c>
      <c r="B50" s="397">
        <v>4.836186214793252</v>
      </c>
      <c r="C50" s="397">
        <v>4.5742330093521755</v>
      </c>
      <c r="D50" s="413">
        <v>4.2191148334271675</v>
      </c>
      <c r="E50" s="413">
        <v>4.3091302879016515</v>
      </c>
      <c r="F50" s="413">
        <v>7.177982425307865</v>
      </c>
      <c r="G50" s="169">
        <v>4.461663045941013</v>
      </c>
      <c r="H50" s="187">
        <v>4.113424535252662</v>
      </c>
      <c r="I50" s="170">
        <v>2.6416688067173197</v>
      </c>
      <c r="J50" s="1264"/>
      <c r="K50" s="243">
        <v>50</v>
      </c>
      <c r="L50" s="243">
        <v>50</v>
      </c>
      <c r="M50" s="243">
        <v>50</v>
      </c>
      <c r="N50" s="243">
        <v>48</v>
      </c>
      <c r="O50" s="1012">
        <v>50</v>
      </c>
      <c r="P50" s="1012">
        <v>50</v>
      </c>
      <c r="Q50" s="1012">
        <v>50</v>
      </c>
      <c r="R50" s="1012">
        <v>50</v>
      </c>
      <c r="S50" s="1012">
        <v>50</v>
      </c>
      <c r="T50" s="1012">
        <v>50</v>
      </c>
      <c r="U50" s="1259">
        <f t="shared" si="2"/>
        <v>50</v>
      </c>
      <c r="V50" s="1211">
        <v>47</v>
      </c>
      <c r="W50" s="1246">
        <f t="shared" si="3"/>
        <v>3</v>
      </c>
      <c r="X50" s="236">
        <v>3</v>
      </c>
      <c r="Y50" s="391" t="s">
        <v>83</v>
      </c>
      <c r="Z50" s="234"/>
      <c r="AA50" s="234"/>
      <c r="AB50" s="185"/>
      <c r="AC50" s="185"/>
      <c r="AD50" s="185"/>
      <c r="AE50" s="185"/>
      <c r="AF50" s="185"/>
      <c r="AG50" s="185"/>
      <c r="AH50" s="185"/>
      <c r="AI50" s="185"/>
    </row>
    <row r="51" spans="1:35" ht="9" customHeight="1">
      <c r="A51" s="391" t="s">
        <v>57</v>
      </c>
      <c r="B51" s="397">
        <v>1.8954115922436763</v>
      </c>
      <c r="C51" s="397">
        <v>1.9663467923007298</v>
      </c>
      <c r="D51" s="413">
        <v>2.1269765176453275</v>
      </c>
      <c r="E51" s="413">
        <v>2.297147923383752</v>
      </c>
      <c r="F51" s="413">
        <v>2.938120730006221</v>
      </c>
      <c r="G51" s="169">
        <v>1.7426247453014432</v>
      </c>
      <c r="H51" s="187">
        <v>2.0331262392339178</v>
      </c>
      <c r="I51" s="170">
        <v>2.656603250720979</v>
      </c>
      <c r="J51" s="1264"/>
      <c r="K51" s="243">
        <v>45</v>
      </c>
      <c r="L51" s="243">
        <v>44</v>
      </c>
      <c r="M51" s="243">
        <v>43</v>
      </c>
      <c r="N51" s="243">
        <v>43</v>
      </c>
      <c r="O51" s="1012">
        <v>45</v>
      </c>
      <c r="P51" s="1012">
        <v>44</v>
      </c>
      <c r="Q51" s="1012">
        <v>46</v>
      </c>
      <c r="R51" s="1012">
        <v>48</v>
      </c>
      <c r="S51" s="1012">
        <v>48</v>
      </c>
      <c r="T51" s="1012">
        <v>44</v>
      </c>
      <c r="U51" s="1259">
        <f t="shared" si="2"/>
        <v>44</v>
      </c>
      <c r="V51" s="1211">
        <v>48</v>
      </c>
      <c r="W51" s="1246">
        <f t="shared" si="3"/>
        <v>-4</v>
      </c>
      <c r="X51" s="236">
        <v>5</v>
      </c>
      <c r="Y51" s="391" t="s">
        <v>57</v>
      </c>
      <c r="Z51" s="234"/>
      <c r="AA51" s="234"/>
      <c r="AB51" s="185"/>
      <c r="AC51" s="185"/>
      <c r="AD51" s="185"/>
      <c r="AE51" s="185"/>
      <c r="AF51" s="185"/>
      <c r="AG51" s="185"/>
      <c r="AH51" s="185"/>
      <c r="AI51" s="185"/>
    </row>
    <row r="52" spans="1:35" ht="9" customHeight="1">
      <c r="A52" s="391" t="s">
        <v>91</v>
      </c>
      <c r="B52" s="397">
        <v>1.29757283408264</v>
      </c>
      <c r="C52" s="397">
        <v>1.7685208394715135</v>
      </c>
      <c r="D52" s="413">
        <v>1.5252554879882358</v>
      </c>
      <c r="E52" s="413">
        <v>1.3953246695134407</v>
      </c>
      <c r="F52" s="413">
        <v>2.690521310717904</v>
      </c>
      <c r="G52" s="169">
        <v>2.559956397180439</v>
      </c>
      <c r="H52" s="187">
        <v>2.803766918366687</v>
      </c>
      <c r="I52" s="170">
        <v>3.0037661869703096</v>
      </c>
      <c r="J52" s="1264"/>
      <c r="K52" s="243">
        <v>46</v>
      </c>
      <c r="L52" s="243">
        <v>48</v>
      </c>
      <c r="M52" s="243">
        <v>49</v>
      </c>
      <c r="N52" s="243">
        <v>50</v>
      </c>
      <c r="O52" s="243">
        <v>36</v>
      </c>
      <c r="P52" s="243">
        <v>43</v>
      </c>
      <c r="Q52" s="1012">
        <v>42</v>
      </c>
      <c r="R52" s="1012">
        <v>40</v>
      </c>
      <c r="S52" s="1012">
        <v>46</v>
      </c>
      <c r="T52" s="1012">
        <v>47</v>
      </c>
      <c r="U52" s="1259">
        <f t="shared" si="2"/>
        <v>48</v>
      </c>
      <c r="V52" s="1211">
        <v>49</v>
      </c>
      <c r="W52" s="1246">
        <f t="shared" si="3"/>
        <v>-1</v>
      </c>
      <c r="X52" s="236">
        <v>1</v>
      </c>
      <c r="Y52" s="391" t="s">
        <v>91</v>
      </c>
      <c r="Z52" s="234"/>
      <c r="AA52" s="234"/>
      <c r="AB52" s="185"/>
      <c r="AC52" s="185"/>
      <c r="AD52" s="185"/>
      <c r="AE52" s="185"/>
      <c r="AF52" s="185"/>
      <c r="AG52" s="185"/>
      <c r="AH52" s="185"/>
      <c r="AI52" s="185"/>
    </row>
    <row r="53" spans="1:35" ht="9" customHeight="1">
      <c r="A53" s="391" t="s">
        <v>53</v>
      </c>
      <c r="B53" s="169">
        <v>1.3478295498784274</v>
      </c>
      <c r="C53" s="169">
        <v>1.0537948717534291</v>
      </c>
      <c r="D53" s="414">
        <v>0.736255396909223</v>
      </c>
      <c r="E53" s="414">
        <v>0.7325526772212855</v>
      </c>
      <c r="F53" s="414">
        <v>2.228204069509627</v>
      </c>
      <c r="G53" s="169">
        <v>3.3489479172258956</v>
      </c>
      <c r="H53" s="187">
        <v>2.888051885301886</v>
      </c>
      <c r="I53" s="170">
        <v>3.2630414662647165</v>
      </c>
      <c r="J53" s="1264"/>
      <c r="K53" s="243">
        <v>41</v>
      </c>
      <c r="L53" s="243">
        <v>31</v>
      </c>
      <c r="M53" s="243">
        <v>30</v>
      </c>
      <c r="N53" s="243">
        <v>29</v>
      </c>
      <c r="O53" s="1012">
        <v>40</v>
      </c>
      <c r="P53" s="1012">
        <v>30</v>
      </c>
      <c r="Q53" s="1012">
        <v>14</v>
      </c>
      <c r="R53" s="1012">
        <v>12</v>
      </c>
      <c r="S53" s="1012">
        <v>44</v>
      </c>
      <c r="T53" s="1012">
        <v>49</v>
      </c>
      <c r="U53" s="1259">
        <f t="shared" si="2"/>
        <v>49</v>
      </c>
      <c r="V53" s="1211">
        <v>50</v>
      </c>
      <c r="W53" s="1246">
        <f t="shared" si="3"/>
        <v>-1</v>
      </c>
      <c r="X53" s="236">
        <v>1</v>
      </c>
      <c r="Y53" s="391" t="s">
        <v>53</v>
      </c>
      <c r="Z53" s="234"/>
      <c r="AA53" s="234"/>
      <c r="AB53" s="185"/>
      <c r="AC53" s="185"/>
      <c r="AD53" s="185"/>
      <c r="AE53" s="185"/>
      <c r="AF53" s="185"/>
      <c r="AG53" s="185"/>
      <c r="AH53" s="185"/>
      <c r="AI53" s="185"/>
    </row>
    <row r="54" spans="3:44" ht="9.75" customHeight="1">
      <c r="C54" s="185"/>
      <c r="N54" s="198"/>
      <c r="AJ54" s="185"/>
      <c r="AK54" s="185"/>
      <c r="AL54" s="185"/>
      <c r="AM54" s="185"/>
      <c r="AN54" s="185"/>
      <c r="AO54" s="185"/>
      <c r="AP54" s="185"/>
      <c r="AQ54" s="185"/>
      <c r="AR54" s="185"/>
    </row>
    <row r="55" ht="9.75" customHeight="1">
      <c r="N55" s="198"/>
    </row>
    <row r="56" ht="9.75" customHeight="1">
      <c r="N56" s="198"/>
    </row>
    <row r="57" ht="9.75" customHeight="1">
      <c r="N57" s="198"/>
    </row>
    <row r="58" ht="9.75" customHeight="1">
      <c r="N58" s="198"/>
    </row>
    <row r="59" ht="9.75" customHeight="1">
      <c r="N59" s="198"/>
    </row>
  </sheetData>
  <sheetProtection/>
  <mergeCells count="3">
    <mergeCell ref="B2:I2"/>
    <mergeCell ref="K2:V2"/>
    <mergeCell ref="A1:Y1"/>
  </mergeCells>
  <printOptions/>
  <pageMargins left="0.5" right="0.5" top="0.7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9"/>
  <sheetViews>
    <sheetView zoomScalePageLayoutView="0" workbookViewId="0" topLeftCell="A21">
      <selection activeCell="A1" sqref="A1:T1"/>
    </sheetView>
  </sheetViews>
  <sheetFormatPr defaultColWidth="9.140625" defaultRowHeight="9.75" customHeight="1"/>
  <cols>
    <col min="1" max="1" width="7.57421875" style="424" bestFit="1" customWidth="1"/>
    <col min="2" max="3" width="5.421875" style="425" customWidth="1"/>
    <col min="4" max="4" width="6.57421875" style="425" customWidth="1"/>
    <col min="5" max="5" width="5.8515625" style="428" customWidth="1"/>
    <col min="6" max="6" width="5.7109375" style="429" customWidth="1"/>
    <col min="7" max="7" width="6.28125" style="419" customWidth="1"/>
    <col min="8" max="8" width="6.57421875" style="420" customWidth="1"/>
    <col min="9" max="9" width="5.7109375" style="420" customWidth="1"/>
    <col min="10" max="10" width="6.57421875" style="420" customWidth="1"/>
    <col min="11" max="11" width="6.00390625" style="420" customWidth="1"/>
    <col min="12" max="12" width="5.7109375" style="420" customWidth="1"/>
    <col min="13" max="13" width="6.421875" style="430" customWidth="1"/>
    <col min="14" max="14" width="7.00390625" style="431" customWidth="1"/>
    <col min="15" max="15" width="5.8515625" style="421" customWidth="1"/>
    <col min="16" max="16" width="7.421875" style="422" customWidth="1"/>
    <col min="17" max="17" width="9.140625" style="425" customWidth="1"/>
    <col min="18" max="18" width="7.421875" style="432" customWidth="1"/>
    <col min="19" max="19" width="7.421875" style="424" customWidth="1"/>
    <col min="20" max="20" width="5.57421875" style="425" customWidth="1"/>
    <col min="21" max="21" width="7.140625" style="423" bestFit="1" customWidth="1"/>
    <col min="22" max="22" width="8.421875" style="424" bestFit="1" customWidth="1"/>
    <col min="23" max="24" width="4.28125" style="424" bestFit="1" customWidth="1"/>
    <col min="25" max="26" width="4.28125" style="425" bestFit="1" customWidth="1"/>
    <col min="27" max="27" width="4.28125" style="425" customWidth="1"/>
    <col min="28" max="28" width="4.57421875" style="425" customWidth="1"/>
    <col min="29" max="29" width="3.8515625" style="424" bestFit="1" customWidth="1"/>
    <col min="30" max="30" width="6.421875" style="424" customWidth="1"/>
    <col min="31" max="31" width="3.28125" style="424" customWidth="1"/>
    <col min="32" max="32" width="8.140625" style="424" bestFit="1" customWidth="1"/>
    <col min="33" max="34" width="8.140625" style="427" bestFit="1" customWidth="1"/>
    <col min="35" max="16384" width="9.140625" style="427" customWidth="1"/>
  </cols>
  <sheetData>
    <row r="1" spans="1:32" s="1233" customFormat="1" ht="12" customHeight="1">
      <c r="A1" s="1424" t="s">
        <v>235</v>
      </c>
      <c r="B1" s="1410"/>
      <c r="C1" s="1410"/>
      <c r="D1" s="1410"/>
      <c r="E1" s="1410"/>
      <c r="F1" s="1410"/>
      <c r="G1" s="1410"/>
      <c r="H1" s="1410"/>
      <c r="I1" s="1410"/>
      <c r="J1" s="1410"/>
      <c r="K1" s="1410"/>
      <c r="L1" s="1410"/>
      <c r="M1" s="1410"/>
      <c r="N1" s="1410"/>
      <c r="O1" s="1410"/>
      <c r="P1" s="1410"/>
      <c r="Q1" s="1410"/>
      <c r="R1" s="1410"/>
      <c r="S1" s="1410"/>
      <c r="T1" s="1411"/>
      <c r="U1" s="1231"/>
      <c r="V1" s="1232"/>
      <c r="W1" s="1232"/>
      <c r="X1" s="1232"/>
      <c r="Y1" s="750"/>
      <c r="Z1" s="750"/>
      <c r="AA1" s="750"/>
      <c r="AB1" s="750"/>
      <c r="AC1" s="1232"/>
      <c r="AD1" s="1232"/>
      <c r="AE1" s="1232"/>
      <c r="AF1" s="1232"/>
    </row>
    <row r="2" spans="1:34" s="165" customFormat="1" ht="9" customHeight="1">
      <c r="A2" s="719"/>
      <c r="B2" s="1426" t="s">
        <v>234</v>
      </c>
      <c r="C2" s="1428"/>
      <c r="D2" s="1428"/>
      <c r="E2" s="1428"/>
      <c r="F2" s="1428"/>
      <c r="G2" s="1428"/>
      <c r="H2" s="1428"/>
      <c r="I2" s="1428"/>
      <c r="J2" s="1428"/>
      <c r="K2" s="1428"/>
      <c r="L2" s="1427"/>
      <c r="M2" s="1409" t="s">
        <v>439</v>
      </c>
      <c r="N2" s="1425"/>
      <c r="O2" s="1409" t="s">
        <v>146</v>
      </c>
      <c r="P2" s="1425"/>
      <c r="Q2" s="719" t="s">
        <v>147</v>
      </c>
      <c r="R2" s="1426" t="s">
        <v>429</v>
      </c>
      <c r="S2" s="1427"/>
      <c r="T2" s="775"/>
      <c r="U2" s="416"/>
      <c r="V2" s="416"/>
      <c r="AC2" s="198"/>
      <c r="AD2" s="198"/>
      <c r="AE2" s="198"/>
      <c r="AF2" s="198"/>
      <c r="AG2" s="198"/>
      <c r="AH2" s="198"/>
    </row>
    <row r="3" spans="1:22" s="165" customFormat="1" ht="9" customHeight="1" thickBot="1">
      <c r="A3" s="177" t="s">
        <v>143</v>
      </c>
      <c r="B3" s="177">
        <v>1984</v>
      </c>
      <c r="C3" s="177">
        <v>1990</v>
      </c>
      <c r="D3" s="177">
        <v>2000</v>
      </c>
      <c r="E3" s="177">
        <v>2001</v>
      </c>
      <c r="F3" s="172">
        <v>2002</v>
      </c>
      <c r="G3" s="172">
        <v>2003</v>
      </c>
      <c r="H3" s="172">
        <v>2004</v>
      </c>
      <c r="I3" s="172">
        <v>2005</v>
      </c>
      <c r="J3" s="172">
        <v>2006</v>
      </c>
      <c r="K3" s="496">
        <v>2007</v>
      </c>
      <c r="L3" s="191" t="s">
        <v>145</v>
      </c>
      <c r="M3" s="172">
        <v>2006</v>
      </c>
      <c r="N3" s="496">
        <v>2007</v>
      </c>
      <c r="O3" s="172">
        <v>2006</v>
      </c>
      <c r="P3" s="717">
        <v>2007</v>
      </c>
      <c r="Q3" s="1250" t="s">
        <v>275</v>
      </c>
      <c r="R3" s="177">
        <v>2006</v>
      </c>
      <c r="S3" s="717">
        <v>2007</v>
      </c>
      <c r="T3" s="177" t="s">
        <v>144</v>
      </c>
      <c r="U3" s="417"/>
      <c r="V3" s="418"/>
    </row>
    <row r="4" spans="1:22" s="182" customFormat="1" ht="9" customHeight="1">
      <c r="A4" s="741" t="s">
        <v>56</v>
      </c>
      <c r="B4" s="178"/>
      <c r="C4" s="178"/>
      <c r="D4" s="270">
        <v>0.16891891891891891</v>
      </c>
      <c r="E4" s="270">
        <v>0.16863406408094436</v>
      </c>
      <c r="F4" s="270">
        <v>0.08431703204047218</v>
      </c>
      <c r="G4" s="270">
        <v>0</v>
      </c>
      <c r="H4" s="270">
        <v>0</v>
      </c>
      <c r="I4" s="270">
        <v>0</v>
      </c>
      <c r="J4" s="270">
        <v>0</v>
      </c>
      <c r="K4" s="346">
        <v>0</v>
      </c>
      <c r="L4" s="849">
        <f aca="true" t="shared" si="0" ref="L4:L35">RANK(K4,K$4:K$53,1)</f>
        <v>1</v>
      </c>
      <c r="M4" s="342">
        <v>1168</v>
      </c>
      <c r="N4" s="808">
        <v>1166</v>
      </c>
      <c r="O4" s="342">
        <v>0</v>
      </c>
      <c r="P4" s="808">
        <v>0</v>
      </c>
      <c r="Q4" s="1249">
        <f aca="true" t="shared" si="1" ref="Q4:Q35">K4-J4</f>
        <v>0</v>
      </c>
      <c r="R4" s="178">
        <f aca="true" t="shared" si="2" ref="R4:R35">J4/J$55</f>
        <v>0</v>
      </c>
      <c r="S4" s="309">
        <f aca="true" t="shared" si="3" ref="S4:S35">K4/K$55</f>
        <v>0</v>
      </c>
      <c r="T4" s="741" t="s">
        <v>56</v>
      </c>
      <c r="U4" s="298"/>
      <c r="V4" s="165"/>
    </row>
    <row r="5" spans="1:22" s="182" customFormat="1" ht="9" customHeight="1">
      <c r="A5" s="719" t="s">
        <v>60</v>
      </c>
      <c r="B5" s="169"/>
      <c r="C5" s="169"/>
      <c r="D5" s="276">
        <v>1.4354066985645932</v>
      </c>
      <c r="E5" s="276">
        <v>0.9569377990430622</v>
      </c>
      <c r="F5" s="276">
        <v>0.9569377990430622</v>
      </c>
      <c r="G5" s="276">
        <v>0.9302325581395349</v>
      </c>
      <c r="H5" s="276">
        <v>0</v>
      </c>
      <c r="I5" s="276">
        <v>0</v>
      </c>
      <c r="J5" s="276">
        <v>0</v>
      </c>
      <c r="K5" s="357">
        <v>0</v>
      </c>
      <c r="L5" s="823">
        <f t="shared" si="0"/>
        <v>1</v>
      </c>
      <c r="M5" s="353">
        <v>166</v>
      </c>
      <c r="N5" s="780">
        <v>166</v>
      </c>
      <c r="O5" s="353">
        <v>0</v>
      </c>
      <c r="P5" s="780">
        <v>0</v>
      </c>
      <c r="Q5" s="1198">
        <f t="shared" si="1"/>
        <v>0</v>
      </c>
      <c r="R5" s="169">
        <f t="shared" si="2"/>
        <v>0</v>
      </c>
      <c r="S5" s="170">
        <f t="shared" si="3"/>
        <v>0</v>
      </c>
      <c r="T5" s="719" t="s">
        <v>60</v>
      </c>
      <c r="U5" s="298"/>
      <c r="V5" s="165"/>
    </row>
    <row r="6" spans="1:22" s="182" customFormat="1" ht="9" customHeight="1">
      <c r="A6" s="719" t="s">
        <v>80</v>
      </c>
      <c r="B6" s="169"/>
      <c r="C6" s="169"/>
      <c r="D6" s="276">
        <v>4.2320819112627985</v>
      </c>
      <c r="E6" s="276">
        <v>3.78839590443686</v>
      </c>
      <c r="F6" s="276">
        <v>3.789689313758962</v>
      </c>
      <c r="G6" s="276">
        <v>3.1697341513292434</v>
      </c>
      <c r="H6" s="276">
        <v>0</v>
      </c>
      <c r="I6" s="276">
        <v>0</v>
      </c>
      <c r="J6" s="276">
        <v>0</v>
      </c>
      <c r="K6" s="357">
        <v>0</v>
      </c>
      <c r="L6" s="823">
        <f t="shared" si="0"/>
        <v>1</v>
      </c>
      <c r="M6" s="353">
        <v>2933</v>
      </c>
      <c r="N6" s="780">
        <v>2931</v>
      </c>
      <c r="O6" s="353">
        <v>0</v>
      </c>
      <c r="P6" s="780">
        <v>0</v>
      </c>
      <c r="Q6" s="1198">
        <f t="shared" si="1"/>
        <v>0</v>
      </c>
      <c r="R6" s="169">
        <f t="shared" si="2"/>
        <v>0</v>
      </c>
      <c r="S6" s="170">
        <f t="shared" si="3"/>
        <v>0</v>
      </c>
      <c r="T6" s="719" t="s">
        <v>80</v>
      </c>
      <c r="U6" s="298"/>
      <c r="V6" s="165"/>
    </row>
    <row r="7" spans="1:22" s="182" customFormat="1" ht="9" customHeight="1">
      <c r="A7" s="719" t="s">
        <v>83</v>
      </c>
      <c r="B7" s="169"/>
      <c r="C7" s="169"/>
      <c r="D7" s="276">
        <v>1.3108614232209739</v>
      </c>
      <c r="E7" s="276">
        <v>1.1363636363636365</v>
      </c>
      <c r="F7" s="276">
        <v>1.125703564727955</v>
      </c>
      <c r="G7" s="276">
        <v>0</v>
      </c>
      <c r="H7" s="276">
        <v>0</v>
      </c>
      <c r="I7" s="276">
        <v>0</v>
      </c>
      <c r="J7" s="276">
        <v>0</v>
      </c>
      <c r="K7" s="357">
        <v>0</v>
      </c>
      <c r="L7" s="823">
        <f t="shared" si="0"/>
        <v>1</v>
      </c>
      <c r="M7" s="353">
        <v>250</v>
      </c>
      <c r="N7" s="780">
        <v>253</v>
      </c>
      <c r="O7" s="353">
        <v>0</v>
      </c>
      <c r="P7" s="780">
        <v>0</v>
      </c>
      <c r="Q7" s="1198">
        <f t="shared" si="1"/>
        <v>0</v>
      </c>
      <c r="R7" s="169">
        <f t="shared" si="2"/>
        <v>0</v>
      </c>
      <c r="S7" s="170">
        <f t="shared" si="3"/>
        <v>0</v>
      </c>
      <c r="T7" s="719" t="s">
        <v>83</v>
      </c>
      <c r="U7" s="298"/>
      <c r="V7" s="165"/>
    </row>
    <row r="8" spans="1:22" s="182" customFormat="1" ht="9" customHeight="1">
      <c r="A8" s="719" t="s">
        <v>85</v>
      </c>
      <c r="B8" s="169"/>
      <c r="C8" s="169"/>
      <c r="D8" s="276">
        <v>0</v>
      </c>
      <c r="E8" s="276">
        <v>0</v>
      </c>
      <c r="F8" s="276">
        <v>0</v>
      </c>
      <c r="G8" s="276">
        <v>0</v>
      </c>
      <c r="H8" s="276">
        <v>0</v>
      </c>
      <c r="I8" s="276">
        <v>0</v>
      </c>
      <c r="J8" s="276">
        <v>0</v>
      </c>
      <c r="K8" s="357">
        <v>0</v>
      </c>
      <c r="L8" s="823">
        <f t="shared" si="0"/>
        <v>1</v>
      </c>
      <c r="M8" s="353">
        <v>1410</v>
      </c>
      <c r="N8" s="780">
        <v>1410</v>
      </c>
      <c r="O8" s="353">
        <v>0</v>
      </c>
      <c r="P8" s="780">
        <v>0</v>
      </c>
      <c r="Q8" s="1198">
        <f t="shared" si="1"/>
        <v>0</v>
      </c>
      <c r="R8" s="169">
        <f t="shared" si="2"/>
        <v>0</v>
      </c>
      <c r="S8" s="170">
        <f t="shared" si="3"/>
        <v>0</v>
      </c>
      <c r="T8" s="719" t="s">
        <v>85</v>
      </c>
      <c r="U8" s="298"/>
      <c r="V8" s="165"/>
    </row>
    <row r="9" spans="1:22" s="182" customFormat="1" ht="9" customHeight="1">
      <c r="A9" s="719" t="s">
        <v>93</v>
      </c>
      <c r="B9" s="169"/>
      <c r="C9" s="169"/>
      <c r="D9" s="276">
        <v>0.6692913385826772</v>
      </c>
      <c r="E9" s="276">
        <v>0</v>
      </c>
      <c r="F9" s="276">
        <v>0</v>
      </c>
      <c r="G9" s="276">
        <v>0</v>
      </c>
      <c r="H9" s="276">
        <v>0</v>
      </c>
      <c r="I9" s="276">
        <v>0</v>
      </c>
      <c r="J9" s="276">
        <v>0</v>
      </c>
      <c r="K9" s="357">
        <v>0</v>
      </c>
      <c r="L9" s="823">
        <f t="shared" si="0"/>
        <v>1</v>
      </c>
      <c r="M9" s="353">
        <v>2535</v>
      </c>
      <c r="N9" s="780">
        <v>2533</v>
      </c>
      <c r="O9" s="353">
        <v>0</v>
      </c>
      <c r="P9" s="780">
        <v>0</v>
      </c>
      <c r="Q9" s="1198">
        <f t="shared" si="1"/>
        <v>0</v>
      </c>
      <c r="R9" s="169">
        <f t="shared" si="2"/>
        <v>0</v>
      </c>
      <c r="S9" s="170">
        <f t="shared" si="3"/>
        <v>0</v>
      </c>
      <c r="T9" s="719" t="s">
        <v>93</v>
      </c>
      <c r="U9" s="298"/>
      <c r="V9" s="165"/>
    </row>
    <row r="10" spans="1:22" s="182" customFormat="1" ht="9" customHeight="1">
      <c r="A10" s="719" t="s">
        <v>96</v>
      </c>
      <c r="B10" s="169"/>
      <c r="C10" s="169"/>
      <c r="D10" s="276">
        <v>0</v>
      </c>
      <c r="E10" s="276">
        <v>0</v>
      </c>
      <c r="F10" s="276">
        <v>0</v>
      </c>
      <c r="G10" s="276">
        <v>0</v>
      </c>
      <c r="H10" s="276">
        <v>0</v>
      </c>
      <c r="I10" s="276">
        <v>0</v>
      </c>
      <c r="J10" s="276">
        <v>0</v>
      </c>
      <c r="K10" s="357">
        <v>0</v>
      </c>
      <c r="L10" s="823">
        <f t="shared" si="0"/>
        <v>1</v>
      </c>
      <c r="M10" s="353">
        <v>986</v>
      </c>
      <c r="N10" s="780">
        <v>985</v>
      </c>
      <c r="O10" s="353">
        <v>0</v>
      </c>
      <c r="P10" s="780">
        <v>0</v>
      </c>
      <c r="Q10" s="1198">
        <f t="shared" si="1"/>
        <v>0</v>
      </c>
      <c r="R10" s="169">
        <f t="shared" si="2"/>
        <v>0</v>
      </c>
      <c r="S10" s="170">
        <f t="shared" si="3"/>
        <v>0</v>
      </c>
      <c r="T10" s="719" t="s">
        <v>96</v>
      </c>
      <c r="U10" s="298"/>
      <c r="V10" s="165"/>
    </row>
    <row r="11" spans="1:22" s="182" customFormat="1" ht="9" customHeight="1">
      <c r="A11" s="719" t="s">
        <v>65</v>
      </c>
      <c r="B11" s="169"/>
      <c r="C11" s="169"/>
      <c r="D11" s="276">
        <v>0.6516587677725119</v>
      </c>
      <c r="E11" s="276">
        <v>0.6376811594202898</v>
      </c>
      <c r="F11" s="276">
        <v>0.5217391304347826</v>
      </c>
      <c r="G11" s="276">
        <v>0.5229517722254503</v>
      </c>
      <c r="H11" s="276">
        <v>0.5266237565827969</v>
      </c>
      <c r="I11" s="276">
        <v>0.5229517722254503</v>
      </c>
      <c r="J11" s="276">
        <v>0.5244755244755245</v>
      </c>
      <c r="K11" s="357">
        <v>0.5229517722254503</v>
      </c>
      <c r="L11" s="823">
        <f t="shared" si="0"/>
        <v>8</v>
      </c>
      <c r="M11" s="353">
        <v>1716</v>
      </c>
      <c r="N11" s="780">
        <v>1721</v>
      </c>
      <c r="O11" s="353">
        <v>9</v>
      </c>
      <c r="P11" s="780">
        <v>9</v>
      </c>
      <c r="Q11" s="1198">
        <f t="shared" si="1"/>
        <v>-0.001523752250074173</v>
      </c>
      <c r="R11" s="169">
        <f t="shared" si="2"/>
        <v>0.04946402464784817</v>
      </c>
      <c r="S11" s="170">
        <f t="shared" si="3"/>
        <v>0.05093163287913705</v>
      </c>
      <c r="T11" s="719" t="s">
        <v>65</v>
      </c>
      <c r="U11" s="298"/>
      <c r="V11" s="165"/>
    </row>
    <row r="12" spans="1:22" s="182" customFormat="1" ht="9" customHeight="1">
      <c r="A12" s="719" t="s">
        <v>68</v>
      </c>
      <c r="B12" s="169"/>
      <c r="C12" s="169"/>
      <c r="D12" s="276">
        <v>4.901960784313726</v>
      </c>
      <c r="E12" s="276">
        <v>1.8987341772151898</v>
      </c>
      <c r="F12" s="276">
        <v>1.2326169405815424</v>
      </c>
      <c r="G12" s="276">
        <v>1.4299332697807436</v>
      </c>
      <c r="H12" s="276">
        <v>0.8637236084452975</v>
      </c>
      <c r="I12" s="276">
        <v>0.8135372600065083</v>
      </c>
      <c r="J12" s="276">
        <v>0.5546492659053833</v>
      </c>
      <c r="K12" s="357">
        <v>0.5548302872062663</v>
      </c>
      <c r="L12" s="823">
        <f t="shared" si="0"/>
        <v>9</v>
      </c>
      <c r="M12" s="353">
        <v>3065</v>
      </c>
      <c r="N12" s="780">
        <v>3064</v>
      </c>
      <c r="O12" s="353">
        <v>17</v>
      </c>
      <c r="P12" s="780">
        <v>17</v>
      </c>
      <c r="Q12" s="1198">
        <f t="shared" si="1"/>
        <v>0.0001810213008829331</v>
      </c>
      <c r="R12" s="169">
        <f t="shared" si="2"/>
        <v>0.05230975265640844</v>
      </c>
      <c r="S12" s="170">
        <f t="shared" si="3"/>
        <v>0.05403636434381029</v>
      </c>
      <c r="T12" s="719" t="s">
        <v>68</v>
      </c>
      <c r="U12" s="298"/>
      <c r="V12" s="165"/>
    </row>
    <row r="13" spans="1:22" s="182" customFormat="1" ht="9" customHeight="1">
      <c r="A13" s="719" t="s">
        <v>78</v>
      </c>
      <c r="B13" s="169"/>
      <c r="C13" s="169"/>
      <c r="D13" s="276">
        <v>1.8306636155606408</v>
      </c>
      <c r="E13" s="276">
        <v>1.9076688286913392</v>
      </c>
      <c r="F13" s="276">
        <v>4.044257916825639</v>
      </c>
      <c r="G13" s="276">
        <v>3.095147115017195</v>
      </c>
      <c r="H13" s="276">
        <v>2.406417112299465</v>
      </c>
      <c r="I13" s="276">
        <v>1.0313216195569137</v>
      </c>
      <c r="J13" s="276">
        <v>1.0297482837528604</v>
      </c>
      <c r="K13" s="357">
        <v>1.0297482837528604</v>
      </c>
      <c r="L13" s="823">
        <f t="shared" si="0"/>
        <v>10</v>
      </c>
      <c r="M13" s="353">
        <v>2622</v>
      </c>
      <c r="N13" s="780">
        <v>2622</v>
      </c>
      <c r="O13" s="353">
        <v>27</v>
      </c>
      <c r="P13" s="780">
        <v>27</v>
      </c>
      <c r="Q13" s="1198">
        <f t="shared" si="1"/>
        <v>0</v>
      </c>
      <c r="R13" s="169">
        <f t="shared" si="2"/>
        <v>0.09711700949165614</v>
      </c>
      <c r="S13" s="170">
        <f t="shared" si="3"/>
        <v>0.10028986291189344</v>
      </c>
      <c r="T13" s="719" t="s">
        <v>78</v>
      </c>
      <c r="U13" s="298"/>
      <c r="V13" s="165"/>
    </row>
    <row r="14" spans="1:22" s="182" customFormat="1" ht="9" customHeight="1">
      <c r="A14" s="719" t="s">
        <v>81</v>
      </c>
      <c r="B14" s="169"/>
      <c r="C14" s="169"/>
      <c r="D14" s="276">
        <v>3.722816070770365</v>
      </c>
      <c r="E14" s="276">
        <v>3.668378576669112</v>
      </c>
      <c r="F14" s="276">
        <v>3.58974358974359</v>
      </c>
      <c r="G14" s="276">
        <v>1.3215859030837005</v>
      </c>
      <c r="H14" s="276">
        <v>1.4449796220822526</v>
      </c>
      <c r="I14" s="276">
        <v>1.5561319007039645</v>
      </c>
      <c r="J14" s="276">
        <v>1.0393466963622866</v>
      </c>
      <c r="K14" s="357">
        <v>1.0760667903525045</v>
      </c>
      <c r="L14" s="823">
        <f t="shared" si="0"/>
        <v>11</v>
      </c>
      <c r="M14" s="353">
        <v>2694</v>
      </c>
      <c r="N14" s="780">
        <v>2695</v>
      </c>
      <c r="O14" s="353">
        <v>28</v>
      </c>
      <c r="P14" s="780">
        <v>29</v>
      </c>
      <c r="Q14" s="1198">
        <f t="shared" si="1"/>
        <v>0.03672009399021792</v>
      </c>
      <c r="R14" s="169">
        <f t="shared" si="2"/>
        <v>0.09802224928977188</v>
      </c>
      <c r="S14" s="170">
        <f t="shared" si="3"/>
        <v>0.1048009427072707</v>
      </c>
      <c r="T14" s="719" t="s">
        <v>81</v>
      </c>
      <c r="U14" s="298"/>
      <c r="V14" s="165"/>
    </row>
    <row r="15" spans="1:21" s="182" customFormat="1" ht="9" customHeight="1">
      <c r="A15" s="719" t="s">
        <v>102</v>
      </c>
      <c r="B15" s="169"/>
      <c r="C15" s="169"/>
      <c r="D15" s="276">
        <v>1.7128463476070528</v>
      </c>
      <c r="E15" s="276">
        <v>1.6582914572864322</v>
      </c>
      <c r="F15" s="276">
        <v>1.860231271995978</v>
      </c>
      <c r="G15" s="276">
        <v>1.9617706237424548</v>
      </c>
      <c r="H15" s="276">
        <v>1.8108651911468814</v>
      </c>
      <c r="I15" s="276">
        <v>1.860231271995978</v>
      </c>
      <c r="J15" s="276">
        <v>1.8108651911468814</v>
      </c>
      <c r="K15" s="357">
        <v>1.2072434607645874</v>
      </c>
      <c r="L15" s="823">
        <f t="shared" si="0"/>
        <v>12</v>
      </c>
      <c r="M15" s="353">
        <v>1988</v>
      </c>
      <c r="N15" s="780">
        <v>1988</v>
      </c>
      <c r="O15" s="353">
        <v>36</v>
      </c>
      <c r="P15" s="780">
        <v>24</v>
      </c>
      <c r="Q15" s="1198">
        <f t="shared" si="1"/>
        <v>-0.6036217303822939</v>
      </c>
      <c r="R15" s="169">
        <f t="shared" si="2"/>
        <v>0.17078524405574944</v>
      </c>
      <c r="S15" s="170">
        <f t="shared" si="3"/>
        <v>0.11757657972500987</v>
      </c>
      <c r="T15" s="719" t="s">
        <v>102</v>
      </c>
      <c r="U15" s="298"/>
    </row>
    <row r="16" spans="1:22" s="182" customFormat="1" ht="9" customHeight="1">
      <c r="A16" s="719" t="s">
        <v>59</v>
      </c>
      <c r="B16" s="169"/>
      <c r="C16" s="169"/>
      <c r="D16" s="276">
        <v>0</v>
      </c>
      <c r="E16" s="276">
        <v>0</v>
      </c>
      <c r="F16" s="276">
        <v>0</v>
      </c>
      <c r="G16" s="276">
        <v>1.2195121951219512</v>
      </c>
      <c r="H16" s="276">
        <v>1.2195121951219512</v>
      </c>
      <c r="I16" s="276">
        <v>1.2195121951219512</v>
      </c>
      <c r="J16" s="276">
        <v>1.2195121951219512</v>
      </c>
      <c r="K16" s="357">
        <v>1.2195121951219512</v>
      </c>
      <c r="L16" s="823">
        <f t="shared" si="0"/>
        <v>13</v>
      </c>
      <c r="M16" s="353">
        <v>164</v>
      </c>
      <c r="N16" s="780">
        <v>164</v>
      </c>
      <c r="O16" s="353">
        <v>2</v>
      </c>
      <c r="P16" s="780">
        <v>2</v>
      </c>
      <c r="Q16" s="1198">
        <f t="shared" si="1"/>
        <v>0</v>
      </c>
      <c r="R16" s="169">
        <f t="shared" si="2"/>
        <v>0.11501391096979331</v>
      </c>
      <c r="S16" s="170">
        <f t="shared" si="3"/>
        <v>0.1187714636653047</v>
      </c>
      <c r="T16" s="719" t="s">
        <v>59</v>
      </c>
      <c r="U16" s="298"/>
      <c r="V16" s="165"/>
    </row>
    <row r="17" spans="1:22" s="182" customFormat="1" ht="9" customHeight="1">
      <c r="A17" s="719" t="s">
        <v>100</v>
      </c>
      <c r="B17" s="169"/>
      <c r="C17" s="169"/>
      <c r="D17" s="276">
        <v>5.975029726516052</v>
      </c>
      <c r="E17" s="276">
        <v>6.467958271236959</v>
      </c>
      <c r="F17" s="276">
        <v>5.8350699612980055</v>
      </c>
      <c r="G17" s="276">
        <v>4.148740012292563</v>
      </c>
      <c r="H17" s="276">
        <v>3.0022357074417116</v>
      </c>
      <c r="I17" s="276">
        <v>2.7899686520376177</v>
      </c>
      <c r="J17" s="276">
        <v>2.447442736115469</v>
      </c>
      <c r="K17" s="357">
        <v>1.5065913370998116</v>
      </c>
      <c r="L17" s="823">
        <f t="shared" si="0"/>
        <v>14</v>
      </c>
      <c r="M17" s="353">
        <v>3187</v>
      </c>
      <c r="N17" s="780">
        <v>3186</v>
      </c>
      <c r="O17" s="353">
        <v>78</v>
      </c>
      <c r="P17" s="780">
        <v>48</v>
      </c>
      <c r="Q17" s="1198">
        <f t="shared" si="1"/>
        <v>-0.9408513990156575</v>
      </c>
      <c r="R17" s="169">
        <f t="shared" si="2"/>
        <v>0.23082176798330656</v>
      </c>
      <c r="S17" s="170">
        <f t="shared" si="3"/>
        <v>0.14673084776730674</v>
      </c>
      <c r="T17" s="719" t="s">
        <v>100</v>
      </c>
      <c r="U17" s="298"/>
      <c r="V17" s="165"/>
    </row>
    <row r="18" spans="1:22" s="182" customFormat="1" ht="9" customHeight="1">
      <c r="A18" s="719" t="s">
        <v>91</v>
      </c>
      <c r="B18" s="169"/>
      <c r="C18" s="169"/>
      <c r="D18" s="276">
        <v>10.606060606060606</v>
      </c>
      <c r="E18" s="276">
        <v>10.76923076923077</v>
      </c>
      <c r="F18" s="276">
        <v>6.153846153846154</v>
      </c>
      <c r="G18" s="276">
        <v>2.0833333333333335</v>
      </c>
      <c r="H18" s="276">
        <v>4.081632653061225</v>
      </c>
      <c r="I18" s="276">
        <v>4.166666666666666</v>
      </c>
      <c r="J18" s="276">
        <v>2.083333333333333</v>
      </c>
      <c r="K18" s="357">
        <v>2.083333333333333</v>
      </c>
      <c r="L18" s="823">
        <f t="shared" si="0"/>
        <v>15</v>
      </c>
      <c r="M18" s="353">
        <v>48</v>
      </c>
      <c r="N18" s="780">
        <v>48</v>
      </c>
      <c r="O18" s="302">
        <v>1</v>
      </c>
      <c r="P18" s="780">
        <v>1</v>
      </c>
      <c r="Q18" s="1198">
        <f t="shared" si="1"/>
        <v>0</v>
      </c>
      <c r="R18" s="169">
        <f t="shared" si="2"/>
        <v>0.1964820979067302</v>
      </c>
      <c r="S18" s="170">
        <f t="shared" si="3"/>
        <v>0.20290125042822882</v>
      </c>
      <c r="T18" s="719" t="s">
        <v>91</v>
      </c>
      <c r="U18" s="298"/>
      <c r="V18" s="165"/>
    </row>
    <row r="19" spans="1:22" s="182" customFormat="1" ht="9" customHeight="1">
      <c r="A19" s="719" t="s">
        <v>82</v>
      </c>
      <c r="B19" s="169"/>
      <c r="C19" s="169"/>
      <c r="D19" s="276">
        <v>4.357298474945534</v>
      </c>
      <c r="E19" s="276">
        <v>5.010893246187364</v>
      </c>
      <c r="F19" s="276">
        <v>3.9473684210526314</v>
      </c>
      <c r="G19" s="276">
        <v>3.3264033264033266</v>
      </c>
      <c r="H19" s="276">
        <v>3.3264033264033266</v>
      </c>
      <c r="I19" s="276">
        <v>3.6312849162011176</v>
      </c>
      <c r="J19" s="276">
        <v>3.6414565826330536</v>
      </c>
      <c r="K19" s="357">
        <v>2.21606648199446</v>
      </c>
      <c r="L19" s="823">
        <f t="shared" si="0"/>
        <v>16</v>
      </c>
      <c r="M19" s="353">
        <v>357</v>
      </c>
      <c r="N19" s="780">
        <v>361</v>
      </c>
      <c r="O19" s="353">
        <v>13</v>
      </c>
      <c r="P19" s="780">
        <v>8</v>
      </c>
      <c r="Q19" s="1198">
        <f t="shared" si="1"/>
        <v>-1.4253901006385936</v>
      </c>
      <c r="R19" s="169">
        <f t="shared" si="2"/>
        <v>0.34343089382016717</v>
      </c>
      <c r="S19" s="170">
        <f t="shared" si="3"/>
        <v>0.21582847690980578</v>
      </c>
      <c r="T19" s="719" t="s">
        <v>82</v>
      </c>
      <c r="U19" s="298"/>
      <c r="V19" s="165"/>
    </row>
    <row r="20" spans="1:22" s="182" customFormat="1" ht="9" customHeight="1">
      <c r="A20" s="719" t="s">
        <v>88</v>
      </c>
      <c r="B20" s="169"/>
      <c r="C20" s="169"/>
      <c r="D20" s="276">
        <v>3.7505267593763167</v>
      </c>
      <c r="E20" s="276">
        <v>3.705263157894737</v>
      </c>
      <c r="F20" s="276">
        <v>2.7672955974842766</v>
      </c>
      <c r="G20" s="276">
        <v>2.85097192224622</v>
      </c>
      <c r="H20" s="276">
        <v>2.93482952093224</v>
      </c>
      <c r="I20" s="276">
        <v>2.7213822894168467</v>
      </c>
      <c r="J20" s="276">
        <v>2.7249134948096887</v>
      </c>
      <c r="K20" s="357">
        <v>2.7621924902891672</v>
      </c>
      <c r="L20" s="823">
        <f t="shared" si="0"/>
        <v>17</v>
      </c>
      <c r="M20" s="353">
        <v>2312</v>
      </c>
      <c r="N20" s="780">
        <v>2317</v>
      </c>
      <c r="O20" s="353">
        <v>63</v>
      </c>
      <c r="P20" s="780">
        <v>64</v>
      </c>
      <c r="Q20" s="1198">
        <f t="shared" si="1"/>
        <v>0.03727899547947855</v>
      </c>
      <c r="R20" s="169">
        <f t="shared" si="2"/>
        <v>0.2569904256357925</v>
      </c>
      <c r="S20" s="170">
        <f t="shared" si="3"/>
        <v>0.269017108897505</v>
      </c>
      <c r="T20" s="719" t="s">
        <v>88</v>
      </c>
      <c r="U20" s="298"/>
      <c r="V20" s="165"/>
    </row>
    <row r="21" spans="1:22" s="182" customFormat="1" ht="9" customHeight="1">
      <c r="A21" s="719" t="s">
        <v>62</v>
      </c>
      <c r="B21" s="169"/>
      <c r="C21" s="169"/>
      <c r="D21" s="276">
        <v>2.500893176134334</v>
      </c>
      <c r="E21" s="276">
        <v>2.6690391459074734</v>
      </c>
      <c r="F21" s="276">
        <v>2.3479188900747063</v>
      </c>
      <c r="G21" s="276">
        <v>1.6037063435495367</v>
      </c>
      <c r="H21" s="276">
        <v>1.7100660707345512</v>
      </c>
      <c r="I21" s="276">
        <v>1.343054489639294</v>
      </c>
      <c r="J21" s="276">
        <v>2.011385199240987</v>
      </c>
      <c r="K21" s="357">
        <v>3.3956505150705834</v>
      </c>
      <c r="L21" s="823">
        <f t="shared" si="0"/>
        <v>18</v>
      </c>
      <c r="M21" s="353">
        <v>2635</v>
      </c>
      <c r="N21" s="780">
        <v>2621</v>
      </c>
      <c r="O21" s="353">
        <v>53</v>
      </c>
      <c r="P21" s="780">
        <v>89</v>
      </c>
      <c r="Q21" s="1198">
        <f t="shared" si="1"/>
        <v>1.3842653158295963</v>
      </c>
      <c r="R21" s="169">
        <f t="shared" si="2"/>
        <v>0.18969656814979954</v>
      </c>
      <c r="S21" s="170">
        <f t="shared" si="3"/>
        <v>0.33071123305203876</v>
      </c>
      <c r="T21" s="719" t="s">
        <v>62</v>
      </c>
      <c r="U21" s="298"/>
      <c r="V21" s="165"/>
    </row>
    <row r="22" spans="1:22" s="182" customFormat="1" ht="9" customHeight="1">
      <c r="A22" s="719" t="s">
        <v>54</v>
      </c>
      <c r="B22" s="169"/>
      <c r="C22" s="169"/>
      <c r="D22" s="276">
        <v>3.0230326295585415</v>
      </c>
      <c r="E22" s="276">
        <v>3.1715521383950023</v>
      </c>
      <c r="F22" s="276">
        <v>3.4332688588007736</v>
      </c>
      <c r="G22" s="276">
        <v>2.7924891670678864</v>
      </c>
      <c r="H22" s="276">
        <v>2.164705882352941</v>
      </c>
      <c r="I22" s="276">
        <v>3.822843822843823</v>
      </c>
      <c r="J22" s="276">
        <v>3.828197945845005</v>
      </c>
      <c r="K22" s="357">
        <v>3.763940520446097</v>
      </c>
      <c r="L22" s="823">
        <f t="shared" si="0"/>
        <v>19</v>
      </c>
      <c r="M22" s="353">
        <v>2142</v>
      </c>
      <c r="N22" s="780">
        <v>2152</v>
      </c>
      <c r="O22" s="353">
        <v>82</v>
      </c>
      <c r="P22" s="780">
        <v>81</v>
      </c>
      <c r="Q22" s="1198">
        <f t="shared" si="1"/>
        <v>-0.06425742539890766</v>
      </c>
      <c r="R22" s="169">
        <f t="shared" si="2"/>
        <v>0.3610427345288937</v>
      </c>
      <c r="S22" s="170">
        <f t="shared" si="3"/>
        <v>0.36657995430527596</v>
      </c>
      <c r="T22" s="719" t="s">
        <v>54</v>
      </c>
      <c r="U22" s="298"/>
      <c r="V22" s="165"/>
    </row>
    <row r="23" spans="1:22" s="182" customFormat="1" ht="9" customHeight="1">
      <c r="A23" s="719" t="s">
        <v>71</v>
      </c>
      <c r="B23" s="169"/>
      <c r="C23" s="169"/>
      <c r="D23" s="276">
        <v>4.823151125401929</v>
      </c>
      <c r="E23" s="276">
        <v>6.109324758842444</v>
      </c>
      <c r="F23" s="276">
        <v>6.430868167202572</v>
      </c>
      <c r="G23" s="276">
        <v>6.097560975609756</v>
      </c>
      <c r="H23" s="276">
        <v>6.097560975609756</v>
      </c>
      <c r="I23" s="276">
        <v>4.790419161676647</v>
      </c>
      <c r="J23" s="276">
        <v>4.790419161676647</v>
      </c>
      <c r="K23" s="357">
        <v>4.790419161676647</v>
      </c>
      <c r="L23" s="823">
        <f t="shared" si="0"/>
        <v>20</v>
      </c>
      <c r="M23" s="353">
        <v>167</v>
      </c>
      <c r="N23" s="780">
        <v>167</v>
      </c>
      <c r="O23" s="353">
        <v>8</v>
      </c>
      <c r="P23" s="780">
        <v>8</v>
      </c>
      <c r="Q23" s="1198">
        <f t="shared" si="1"/>
        <v>0</v>
      </c>
      <c r="R23" s="169">
        <f t="shared" si="2"/>
        <v>0.45179117123463725</v>
      </c>
      <c r="S23" s="170">
        <f t="shared" si="3"/>
        <v>0.46655137823017895</v>
      </c>
      <c r="T23" s="719" t="s">
        <v>71</v>
      </c>
      <c r="U23" s="298"/>
      <c r="V23" s="165"/>
    </row>
    <row r="24" spans="1:22" s="182" customFormat="1" ht="9" customHeight="1">
      <c r="A24" s="719" t="s">
        <v>84</v>
      </c>
      <c r="B24" s="169"/>
      <c r="C24" s="169"/>
      <c r="D24" s="276">
        <v>6.993392070484582</v>
      </c>
      <c r="E24" s="276">
        <v>7.072368421052632</v>
      </c>
      <c r="F24" s="276">
        <v>7.620614035087719</v>
      </c>
      <c r="G24" s="276">
        <v>5.676855895196507</v>
      </c>
      <c r="H24" s="276">
        <v>4.793028322440087</v>
      </c>
      <c r="I24" s="276">
        <v>4.844855743059336</v>
      </c>
      <c r="J24" s="276">
        <v>4.782608695652174</v>
      </c>
      <c r="K24" s="357">
        <v>4.94028230184582</v>
      </c>
      <c r="L24" s="823">
        <f t="shared" si="0"/>
        <v>21</v>
      </c>
      <c r="M24" s="353">
        <v>1840</v>
      </c>
      <c r="N24" s="780">
        <v>1842</v>
      </c>
      <c r="O24" s="353">
        <v>88</v>
      </c>
      <c r="P24" s="780">
        <v>91</v>
      </c>
      <c r="Q24" s="1198">
        <f t="shared" si="1"/>
        <v>0.15767360619364634</v>
      </c>
      <c r="R24" s="169">
        <f t="shared" si="2"/>
        <v>0.4510545551945807</v>
      </c>
      <c r="S24" s="170">
        <f t="shared" si="3"/>
        <v>0.4811469391262235</v>
      </c>
      <c r="T24" s="719" t="s">
        <v>84</v>
      </c>
      <c r="U24" s="298"/>
      <c r="V24" s="165"/>
    </row>
    <row r="25" spans="1:22" s="182" customFormat="1" ht="9" customHeight="1">
      <c r="A25" s="719" t="s">
        <v>75</v>
      </c>
      <c r="B25" s="169"/>
      <c r="C25" s="169"/>
      <c r="D25" s="276">
        <v>7.334076965978807</v>
      </c>
      <c r="E25" s="276">
        <v>7.291956582243251</v>
      </c>
      <c r="F25" s="276">
        <v>5.919955530850473</v>
      </c>
      <c r="G25" s="276">
        <v>5.700778642936596</v>
      </c>
      <c r="H25" s="276">
        <v>5.086640581330352</v>
      </c>
      <c r="I25" s="276">
        <v>5.079542283003071</v>
      </c>
      <c r="J25" s="276">
        <v>5.271739130434783</v>
      </c>
      <c r="K25" s="357">
        <v>5.275974025974025</v>
      </c>
      <c r="L25" s="823">
        <f t="shared" si="0"/>
        <v>22</v>
      </c>
      <c r="M25" s="353">
        <v>3680</v>
      </c>
      <c r="N25" s="780">
        <v>3696</v>
      </c>
      <c r="O25" s="353">
        <v>194</v>
      </c>
      <c r="P25" s="780">
        <v>195</v>
      </c>
      <c r="Q25" s="1198">
        <f t="shared" si="1"/>
        <v>0.004234895539242167</v>
      </c>
      <c r="R25" s="169">
        <f t="shared" si="2"/>
        <v>0.4971851347031174</v>
      </c>
      <c r="S25" s="170">
        <f t="shared" si="3"/>
        <v>0.5138408290065536</v>
      </c>
      <c r="T25" s="719" t="s">
        <v>75</v>
      </c>
      <c r="U25" s="298"/>
      <c r="V25" s="165"/>
    </row>
    <row r="26" spans="1:22" s="182" customFormat="1" ht="9" customHeight="1">
      <c r="A26" s="719" t="s">
        <v>67</v>
      </c>
      <c r="B26" s="169"/>
      <c r="C26" s="169"/>
      <c r="D26" s="276">
        <v>6.311522872032426</v>
      </c>
      <c r="E26" s="276">
        <v>5.922944220816561</v>
      </c>
      <c r="F26" s="276">
        <v>5.987334484743811</v>
      </c>
      <c r="G26" s="276">
        <v>5.858701895462378</v>
      </c>
      <c r="H26" s="276">
        <v>5.858701895462378</v>
      </c>
      <c r="I26" s="276">
        <v>6.1423650975889785</v>
      </c>
      <c r="J26" s="276">
        <v>6.031016657093624</v>
      </c>
      <c r="K26" s="357">
        <v>6.011560693641618</v>
      </c>
      <c r="L26" s="823">
        <f t="shared" si="0"/>
        <v>23</v>
      </c>
      <c r="M26" s="353">
        <v>1741</v>
      </c>
      <c r="N26" s="780">
        <v>1730</v>
      </c>
      <c r="O26" s="353">
        <v>105</v>
      </c>
      <c r="P26" s="780">
        <v>104</v>
      </c>
      <c r="Q26" s="1198">
        <f t="shared" si="1"/>
        <v>-0.019455963452005953</v>
      </c>
      <c r="R26" s="169">
        <f t="shared" si="2"/>
        <v>0.5687936665421713</v>
      </c>
      <c r="S26" s="170">
        <f t="shared" si="3"/>
        <v>0.5854815272472361</v>
      </c>
      <c r="T26" s="719" t="s">
        <v>67</v>
      </c>
      <c r="U26" s="298"/>
      <c r="V26" s="165"/>
    </row>
    <row r="27" spans="1:22" s="182" customFormat="1" ht="9" customHeight="1">
      <c r="A27" s="719" t="s">
        <v>57</v>
      </c>
      <c r="B27" s="169"/>
      <c r="C27" s="169"/>
      <c r="D27" s="276">
        <v>5.106727911375304</v>
      </c>
      <c r="E27" s="276">
        <v>5.112419700214133</v>
      </c>
      <c r="F27" s="276">
        <v>5.237968625365594</v>
      </c>
      <c r="G27" s="276">
        <v>5.118635030658491</v>
      </c>
      <c r="H27" s="276">
        <v>5.289874432273577</v>
      </c>
      <c r="I27" s="276">
        <v>5.305555555555555</v>
      </c>
      <c r="J27" s="276">
        <v>5.682467161621931</v>
      </c>
      <c r="K27" s="357">
        <v>6.146841206602162</v>
      </c>
      <c r="L27" s="823">
        <f t="shared" si="0"/>
        <v>24</v>
      </c>
      <c r="M27" s="353">
        <v>3502</v>
      </c>
      <c r="N27" s="780">
        <v>3514</v>
      </c>
      <c r="O27" s="353">
        <v>199</v>
      </c>
      <c r="P27" s="780">
        <v>216</v>
      </c>
      <c r="Q27" s="1198">
        <f t="shared" si="1"/>
        <v>0.4643740449802314</v>
      </c>
      <c r="R27" s="169">
        <f t="shared" si="2"/>
        <v>0.5359214732167583</v>
      </c>
      <c r="S27" s="170">
        <f t="shared" si="3"/>
        <v>0.598656848161604</v>
      </c>
      <c r="T27" s="719" t="s">
        <v>57</v>
      </c>
      <c r="U27" s="298"/>
      <c r="V27" s="165"/>
    </row>
    <row r="28" spans="1:22" s="182" customFormat="1" ht="9" customHeight="1">
      <c r="A28" s="719" t="s">
        <v>89</v>
      </c>
      <c r="B28" s="169"/>
      <c r="C28" s="169"/>
      <c r="D28" s="276">
        <v>6.265486725663717</v>
      </c>
      <c r="E28" s="276">
        <v>6.181561285764747</v>
      </c>
      <c r="F28" s="276">
        <v>6.170662905500706</v>
      </c>
      <c r="G28" s="276">
        <v>6.034788782392616</v>
      </c>
      <c r="H28" s="276">
        <v>6.416726748377793</v>
      </c>
      <c r="I28" s="276">
        <v>7.073608617594256</v>
      </c>
      <c r="J28" s="276">
        <v>6.999282124910265</v>
      </c>
      <c r="K28" s="357">
        <v>6.3600431189363995</v>
      </c>
      <c r="L28" s="823">
        <f t="shared" si="0"/>
        <v>25</v>
      </c>
      <c r="M28" s="353">
        <v>2786</v>
      </c>
      <c r="N28" s="780">
        <v>2783</v>
      </c>
      <c r="O28" s="353">
        <v>195</v>
      </c>
      <c r="P28" s="780">
        <v>177</v>
      </c>
      <c r="Q28" s="1198">
        <f t="shared" si="1"/>
        <v>-0.6392390059738657</v>
      </c>
      <c r="R28" s="169">
        <f t="shared" si="2"/>
        <v>0.6601121451568539</v>
      </c>
      <c r="S28" s="170">
        <f t="shared" si="3"/>
        <v>0.6194211367726311</v>
      </c>
      <c r="T28" s="719" t="s">
        <v>89</v>
      </c>
      <c r="U28" s="298"/>
      <c r="V28" s="165"/>
    </row>
    <row r="29" spans="1:22" s="182" customFormat="1" ht="9" customHeight="1">
      <c r="A29" s="719" t="s">
        <v>92</v>
      </c>
      <c r="B29" s="169"/>
      <c r="C29" s="169"/>
      <c r="D29" s="276">
        <v>6.420765027322404</v>
      </c>
      <c r="E29" s="276">
        <v>6.5595716198125835</v>
      </c>
      <c r="F29" s="276">
        <v>6.123822341857335</v>
      </c>
      <c r="G29" s="276">
        <v>6.254203093476799</v>
      </c>
      <c r="H29" s="276">
        <v>6.123822341857335</v>
      </c>
      <c r="I29" s="276">
        <v>6.891271056661561</v>
      </c>
      <c r="J29" s="276">
        <v>7.208588957055214</v>
      </c>
      <c r="K29" s="357">
        <v>6.63544106167057</v>
      </c>
      <c r="L29" s="823">
        <f t="shared" si="0"/>
        <v>26</v>
      </c>
      <c r="M29" s="353">
        <v>1304</v>
      </c>
      <c r="N29" s="780">
        <v>1281</v>
      </c>
      <c r="O29" s="353">
        <v>94</v>
      </c>
      <c r="P29" s="780">
        <v>85</v>
      </c>
      <c r="Q29" s="1198">
        <f t="shared" si="1"/>
        <v>-0.5731478953846443</v>
      </c>
      <c r="R29" s="169">
        <f t="shared" si="2"/>
        <v>0.6798521669901586</v>
      </c>
      <c r="S29" s="170">
        <f t="shared" si="3"/>
        <v>0.6462428585067711</v>
      </c>
      <c r="T29" s="719" t="s">
        <v>92</v>
      </c>
      <c r="U29" s="298"/>
      <c r="V29" s="165"/>
    </row>
    <row r="30" spans="1:22" s="182" customFormat="1" ht="9" customHeight="1">
      <c r="A30" s="719" t="s">
        <v>72</v>
      </c>
      <c r="B30" s="169"/>
      <c r="C30" s="169"/>
      <c r="D30" s="276">
        <v>5.109489051094891</v>
      </c>
      <c r="E30" s="276">
        <v>8.185053380782918</v>
      </c>
      <c r="F30" s="276">
        <v>5.646630236794171</v>
      </c>
      <c r="G30" s="276">
        <v>6.756756756756757</v>
      </c>
      <c r="H30" s="276">
        <v>4.524886877828054</v>
      </c>
      <c r="I30" s="276">
        <v>6.575963718820861</v>
      </c>
      <c r="J30" s="276">
        <v>6.094808126410835</v>
      </c>
      <c r="K30" s="357">
        <v>6.981981981981981</v>
      </c>
      <c r="L30" s="823">
        <f t="shared" si="0"/>
        <v>27</v>
      </c>
      <c r="M30" s="353">
        <v>443</v>
      </c>
      <c r="N30" s="780">
        <v>444</v>
      </c>
      <c r="O30" s="353">
        <v>27</v>
      </c>
      <c r="P30" s="780">
        <v>31</v>
      </c>
      <c r="Q30" s="1198">
        <f t="shared" si="1"/>
        <v>0.8871738555711461</v>
      </c>
      <c r="R30" s="169">
        <f t="shared" si="2"/>
        <v>0.5748099297677707</v>
      </c>
      <c r="S30" s="170">
        <f t="shared" si="3"/>
        <v>0.6799933798135237</v>
      </c>
      <c r="T30" s="719" t="s">
        <v>72</v>
      </c>
      <c r="U30" s="298"/>
      <c r="V30" s="165"/>
    </row>
    <row r="31" spans="1:21" s="182" customFormat="1" ht="9" customHeight="1">
      <c r="A31" s="719" t="s">
        <v>64</v>
      </c>
      <c r="B31" s="169"/>
      <c r="C31" s="169"/>
      <c r="D31" s="276">
        <v>9.176942930886149</v>
      </c>
      <c r="E31" s="276">
        <v>8.493543758967002</v>
      </c>
      <c r="F31" s="276">
        <v>8.40263837109263</v>
      </c>
      <c r="G31" s="276">
        <v>8.52847643827696</v>
      </c>
      <c r="H31" s="276">
        <v>8.130787037037036</v>
      </c>
      <c r="I31" s="276">
        <v>8.261120739456961</v>
      </c>
      <c r="J31" s="276">
        <v>8.285219399538105</v>
      </c>
      <c r="K31" s="357">
        <v>7.07070707070707</v>
      </c>
      <c r="L31" s="823">
        <f t="shared" si="0"/>
        <v>28</v>
      </c>
      <c r="M31" s="353">
        <v>3464</v>
      </c>
      <c r="N31" s="780">
        <v>3465</v>
      </c>
      <c r="O31" s="353">
        <v>287</v>
      </c>
      <c r="P31" s="780">
        <v>245</v>
      </c>
      <c r="Q31" s="1198">
        <f t="shared" si="1"/>
        <v>-1.2145123288310353</v>
      </c>
      <c r="R31" s="169">
        <f t="shared" si="2"/>
        <v>0.7813906988346176</v>
      </c>
      <c r="S31" s="170">
        <f t="shared" si="3"/>
        <v>0.6886345469079281</v>
      </c>
      <c r="T31" s="719" t="s">
        <v>64</v>
      </c>
      <c r="U31" s="298"/>
    </row>
    <row r="32" spans="1:22" s="182" customFormat="1" ht="9" customHeight="1">
      <c r="A32" s="719" t="s">
        <v>53</v>
      </c>
      <c r="B32" s="169"/>
      <c r="C32" s="169"/>
      <c r="D32" s="276">
        <v>3.589108910891089</v>
      </c>
      <c r="E32" s="276">
        <v>3.708281829419036</v>
      </c>
      <c r="F32" s="276">
        <v>3.712871287128713</v>
      </c>
      <c r="G32" s="276">
        <v>3.970223325062035</v>
      </c>
      <c r="H32" s="276">
        <v>3.722084367245657</v>
      </c>
      <c r="I32" s="276">
        <v>3.469640644361834</v>
      </c>
      <c r="J32" s="276">
        <v>6.823821339950372</v>
      </c>
      <c r="K32" s="357">
        <v>7.07196029776675</v>
      </c>
      <c r="L32" s="823">
        <f t="shared" si="0"/>
        <v>29</v>
      </c>
      <c r="M32" s="353">
        <v>806</v>
      </c>
      <c r="N32" s="780">
        <v>806</v>
      </c>
      <c r="O32" s="302">
        <v>55</v>
      </c>
      <c r="P32" s="780">
        <v>57</v>
      </c>
      <c r="Q32" s="1198">
        <f t="shared" si="1"/>
        <v>0.2481389578163773</v>
      </c>
      <c r="R32" s="169">
        <f t="shared" si="2"/>
        <v>0.6435641916547988</v>
      </c>
      <c r="S32" s="170">
        <f t="shared" si="3"/>
        <v>0.6887566019499184</v>
      </c>
      <c r="T32" s="719" t="s">
        <v>53</v>
      </c>
      <c r="U32" s="298"/>
      <c r="V32" s="165"/>
    </row>
    <row r="33" spans="1:22" s="182" customFormat="1" ht="9" customHeight="1">
      <c r="A33" s="719" t="s">
        <v>61</v>
      </c>
      <c r="B33" s="169"/>
      <c r="C33" s="169"/>
      <c r="D33" s="276">
        <v>6.598437920818745</v>
      </c>
      <c r="E33" s="276">
        <v>15.115969074913357</v>
      </c>
      <c r="F33" s="276">
        <v>17.717970283151107</v>
      </c>
      <c r="G33" s="276">
        <v>11.250713877784124</v>
      </c>
      <c r="H33" s="276">
        <v>8.273381294964029</v>
      </c>
      <c r="I33" s="276">
        <v>7.600281491907107</v>
      </c>
      <c r="J33" s="276">
        <v>7.355516637478108</v>
      </c>
      <c r="K33" s="357">
        <v>8.166841920785139</v>
      </c>
      <c r="L33" s="823">
        <f t="shared" si="0"/>
        <v>30</v>
      </c>
      <c r="M33" s="353">
        <v>2855</v>
      </c>
      <c r="N33" s="780">
        <v>2853</v>
      </c>
      <c r="O33" s="353">
        <v>210</v>
      </c>
      <c r="P33" s="780">
        <v>233</v>
      </c>
      <c r="Q33" s="1198">
        <f t="shared" si="1"/>
        <v>0.8113252833070304</v>
      </c>
      <c r="R33" s="169">
        <f t="shared" si="2"/>
        <v>0.6937091232573873</v>
      </c>
      <c r="S33" s="170">
        <f t="shared" si="3"/>
        <v>0.7953899701329519</v>
      </c>
      <c r="T33" s="719" t="s">
        <v>61</v>
      </c>
      <c r="U33" s="298"/>
      <c r="V33" s="165"/>
    </row>
    <row r="34" spans="1:22" s="182" customFormat="1" ht="9" customHeight="1">
      <c r="A34" s="719" t="s">
        <v>77</v>
      </c>
      <c r="B34" s="169"/>
      <c r="C34" s="169"/>
      <c r="D34" s="276">
        <v>1.4210526315789473</v>
      </c>
      <c r="E34" s="276">
        <v>1.3598326359832635</v>
      </c>
      <c r="F34" s="276">
        <v>5.7561486132914705</v>
      </c>
      <c r="G34" s="276">
        <v>7.498631636562671</v>
      </c>
      <c r="H34" s="276">
        <v>10.385438972162742</v>
      </c>
      <c r="I34" s="276">
        <v>10.33934252386002</v>
      </c>
      <c r="J34" s="276">
        <v>8.529565672422814</v>
      </c>
      <c r="K34" s="357">
        <v>9.3368700265252</v>
      </c>
      <c r="L34" s="823">
        <f t="shared" si="0"/>
        <v>31</v>
      </c>
      <c r="M34" s="353">
        <v>1911</v>
      </c>
      <c r="N34" s="780">
        <v>1885</v>
      </c>
      <c r="O34" s="353">
        <v>163</v>
      </c>
      <c r="P34" s="780">
        <v>176</v>
      </c>
      <c r="Q34" s="1198">
        <f t="shared" si="1"/>
        <v>0.807304354102385</v>
      </c>
      <c r="R34" s="169">
        <f t="shared" si="2"/>
        <v>0.804435339624415</v>
      </c>
      <c r="S34" s="170">
        <f t="shared" si="3"/>
        <v>0.9093420496645503</v>
      </c>
      <c r="T34" s="719" t="s">
        <v>77</v>
      </c>
      <c r="U34" s="298"/>
      <c r="V34" s="165"/>
    </row>
    <row r="35" spans="1:22" s="182" customFormat="1" ht="9" customHeight="1">
      <c r="A35" s="719" t="s">
        <v>70</v>
      </c>
      <c r="B35" s="169"/>
      <c r="C35" s="169"/>
      <c r="D35" s="276">
        <v>14.563106796116505</v>
      </c>
      <c r="E35" s="276">
        <v>14.227642276422765</v>
      </c>
      <c r="F35" s="276">
        <v>14.08325952170062</v>
      </c>
      <c r="G35" s="276">
        <v>13.903743315508022</v>
      </c>
      <c r="H35" s="276">
        <v>14.219330855018589</v>
      </c>
      <c r="I35" s="276">
        <v>9.768378650553878</v>
      </c>
      <c r="J35" s="276">
        <v>9.979838709677418</v>
      </c>
      <c r="K35" s="357">
        <v>9.879032258064516</v>
      </c>
      <c r="L35" s="823">
        <f t="shared" si="0"/>
        <v>32</v>
      </c>
      <c r="M35" s="353">
        <v>992</v>
      </c>
      <c r="N35" s="780">
        <v>992</v>
      </c>
      <c r="O35" s="353">
        <v>99</v>
      </c>
      <c r="P35" s="780">
        <v>98</v>
      </c>
      <c r="Q35" s="1198">
        <f t="shared" si="1"/>
        <v>-0.10080645161290214</v>
      </c>
      <c r="R35" s="169">
        <f t="shared" si="2"/>
        <v>0.9412126302951431</v>
      </c>
      <c r="S35" s="170">
        <f t="shared" si="3"/>
        <v>0.9621446391274078</v>
      </c>
      <c r="T35" s="719" t="s">
        <v>70</v>
      </c>
      <c r="U35" s="298"/>
      <c r="V35" s="165"/>
    </row>
    <row r="36" spans="1:22" s="182" customFormat="1" ht="9" customHeight="1">
      <c r="A36" s="719" t="s">
        <v>95</v>
      </c>
      <c r="B36" s="169"/>
      <c r="C36" s="169"/>
      <c r="D36" s="276">
        <v>4.756380510440835</v>
      </c>
      <c r="E36" s="276">
        <v>4.756380510440835</v>
      </c>
      <c r="F36" s="276">
        <v>3.466860888565186</v>
      </c>
      <c r="G36" s="276">
        <v>3.4160583941605838</v>
      </c>
      <c r="H36" s="276">
        <v>13.348843972662497</v>
      </c>
      <c r="I36" s="276">
        <v>14.049106494261224</v>
      </c>
      <c r="J36" s="276">
        <v>11.832280298678919</v>
      </c>
      <c r="K36" s="357">
        <v>9.89887480415895</v>
      </c>
      <c r="L36" s="823">
        <f aca="true" t="shared" si="4" ref="L36:L53">RANK(K36,K$4:K$53,1)</f>
        <v>33</v>
      </c>
      <c r="M36" s="353">
        <v>6964</v>
      </c>
      <c r="N36" s="780">
        <v>7021</v>
      </c>
      <c r="O36" s="353">
        <v>824</v>
      </c>
      <c r="P36" s="780">
        <v>695</v>
      </c>
      <c r="Q36" s="1198">
        <f aca="true" t="shared" si="5" ref="Q36:Q53">K36-J36</f>
        <v>-1.9334054945199686</v>
      </c>
      <c r="R36" s="169">
        <f aca="true" t="shared" si="6" ref="R36:R53">J36/J$55</f>
        <v>1.1159190029303552</v>
      </c>
      <c r="S36" s="170">
        <f aca="true" t="shared" si="7" ref="S36:S53">K36/K$55</f>
        <v>0.9640771562862432</v>
      </c>
      <c r="T36" s="719" t="s">
        <v>95</v>
      </c>
      <c r="U36" s="298"/>
      <c r="V36" s="165"/>
    </row>
    <row r="37" spans="1:22" s="182" customFormat="1" ht="9" customHeight="1">
      <c r="A37" s="719" t="s">
        <v>79</v>
      </c>
      <c r="B37" s="169"/>
      <c r="C37" s="169"/>
      <c r="D37" s="276">
        <v>14.763603925066905</v>
      </c>
      <c r="E37" s="276">
        <v>12.706197057512261</v>
      </c>
      <c r="F37" s="276">
        <v>12.731376975169301</v>
      </c>
      <c r="G37" s="276">
        <v>12.837837837837839</v>
      </c>
      <c r="H37" s="276">
        <v>12.238398544131028</v>
      </c>
      <c r="I37" s="276">
        <v>12.455874936964195</v>
      </c>
      <c r="J37" s="276">
        <v>12.4</v>
      </c>
      <c r="K37" s="357">
        <v>12.334352701325178</v>
      </c>
      <c r="L37" s="823">
        <f t="shared" si="4"/>
        <v>34</v>
      </c>
      <c r="M37" s="353">
        <v>2000</v>
      </c>
      <c r="N37" s="780">
        <v>1962</v>
      </c>
      <c r="O37" s="353">
        <v>248</v>
      </c>
      <c r="P37" s="780">
        <v>242</v>
      </c>
      <c r="Q37" s="1198">
        <f t="shared" si="5"/>
        <v>-0.065647298674822</v>
      </c>
      <c r="R37" s="169">
        <f t="shared" si="6"/>
        <v>1.1694614467408584</v>
      </c>
      <c r="S37" s="170">
        <f t="shared" si="7"/>
        <v>1.2012746814344069</v>
      </c>
      <c r="T37" s="719" t="s">
        <v>79</v>
      </c>
      <c r="U37" s="298"/>
      <c r="V37" s="165"/>
    </row>
    <row r="38" spans="1:22" s="182" customFormat="1" ht="9" customHeight="1">
      <c r="A38" s="719" t="s">
        <v>66</v>
      </c>
      <c r="B38" s="169"/>
      <c r="C38" s="169"/>
      <c r="D38" s="276">
        <v>20.925784238714613</v>
      </c>
      <c r="E38" s="276">
        <v>20.583717357910906</v>
      </c>
      <c r="F38" s="276">
        <v>5.702257941063912</v>
      </c>
      <c r="G38" s="276">
        <v>9.202926453600307</v>
      </c>
      <c r="H38" s="276">
        <v>14.40843420538852</v>
      </c>
      <c r="I38" s="276">
        <v>12.78285033743549</v>
      </c>
      <c r="J38" s="276">
        <v>13.062098501070663</v>
      </c>
      <c r="K38" s="357">
        <v>13.60136869118905</v>
      </c>
      <c r="L38" s="823">
        <f t="shared" si="4"/>
        <v>35</v>
      </c>
      <c r="M38" s="353">
        <v>2335</v>
      </c>
      <c r="N38" s="780">
        <v>2338</v>
      </c>
      <c r="O38" s="353">
        <v>305</v>
      </c>
      <c r="P38" s="780">
        <v>318</v>
      </c>
      <c r="Q38" s="1198">
        <f t="shared" si="5"/>
        <v>0.539270190118387</v>
      </c>
      <c r="R38" s="169">
        <f t="shared" si="6"/>
        <v>1.2319048879462657</v>
      </c>
      <c r="S38" s="170">
        <f t="shared" si="7"/>
        <v>1.324672663189258</v>
      </c>
      <c r="T38" s="719" t="s">
        <v>66</v>
      </c>
      <c r="U38" s="298"/>
      <c r="V38" s="165"/>
    </row>
    <row r="39" spans="1:22" s="182" customFormat="1" ht="9" customHeight="1">
      <c r="A39" s="719" t="s">
        <v>87</v>
      </c>
      <c r="B39" s="169"/>
      <c r="C39" s="169"/>
      <c r="D39" s="276">
        <v>18.15329448677723</v>
      </c>
      <c r="E39" s="276">
        <v>17.560321715817693</v>
      </c>
      <c r="F39" s="276">
        <v>14.730752113929684</v>
      </c>
      <c r="G39" s="276">
        <v>14.935400516795866</v>
      </c>
      <c r="H39" s="276">
        <v>15.087538619979401</v>
      </c>
      <c r="I39" s="276">
        <v>14.510400811770674</v>
      </c>
      <c r="J39" s="276">
        <v>13.929842399593289</v>
      </c>
      <c r="K39" s="357">
        <v>13.864906043676994</v>
      </c>
      <c r="L39" s="823">
        <f t="shared" si="4"/>
        <v>36</v>
      </c>
      <c r="M39" s="353">
        <v>1967</v>
      </c>
      <c r="N39" s="780">
        <v>1969</v>
      </c>
      <c r="O39" s="353">
        <v>274</v>
      </c>
      <c r="P39" s="780">
        <v>273</v>
      </c>
      <c r="Q39" s="1198">
        <f t="shared" si="5"/>
        <v>-0.06493635591629499</v>
      </c>
      <c r="R39" s="169">
        <f t="shared" si="6"/>
        <v>1.3137430359274611</v>
      </c>
      <c r="S39" s="170">
        <f t="shared" si="7"/>
        <v>1.3503392511993453</v>
      </c>
      <c r="T39" s="719" t="s">
        <v>87</v>
      </c>
      <c r="U39" s="298"/>
      <c r="V39" s="165"/>
    </row>
    <row r="40" spans="1:22" s="182" customFormat="1" ht="9" customHeight="1">
      <c r="A40" s="719" t="s">
        <v>58</v>
      </c>
      <c r="B40" s="169"/>
      <c r="C40" s="169"/>
      <c r="D40" s="276">
        <v>13.2857779759251</v>
      </c>
      <c r="E40" s="276">
        <v>13.21762349799733</v>
      </c>
      <c r="F40" s="276">
        <v>13.573653760569648</v>
      </c>
      <c r="G40" s="276">
        <v>14.140521431727795</v>
      </c>
      <c r="H40" s="276">
        <v>15.298667812634292</v>
      </c>
      <c r="I40" s="276">
        <v>13.235926085088096</v>
      </c>
      <c r="J40" s="276">
        <v>13.885295385942218</v>
      </c>
      <c r="K40" s="357">
        <v>14.14402759810263</v>
      </c>
      <c r="L40" s="823">
        <f t="shared" si="4"/>
        <v>37</v>
      </c>
      <c r="M40" s="353">
        <v>2319</v>
      </c>
      <c r="N40" s="780">
        <v>2319</v>
      </c>
      <c r="O40" s="353">
        <v>322</v>
      </c>
      <c r="P40" s="780">
        <v>328</v>
      </c>
      <c r="Q40" s="1198">
        <f t="shared" si="5"/>
        <v>0.2587322121604121</v>
      </c>
      <c r="R40" s="169">
        <f t="shared" si="6"/>
        <v>1.309541744392593</v>
      </c>
      <c r="S40" s="170">
        <f t="shared" si="7"/>
        <v>1.377523625158273</v>
      </c>
      <c r="T40" s="719" t="s">
        <v>58</v>
      </c>
      <c r="U40" s="298"/>
      <c r="V40" s="165"/>
    </row>
    <row r="41" spans="1:22" s="182" customFormat="1" ht="9" customHeight="1">
      <c r="A41" s="719" t="s">
        <v>74</v>
      </c>
      <c r="B41" s="169"/>
      <c r="C41" s="169"/>
      <c r="D41" s="276">
        <v>21.562952243125906</v>
      </c>
      <c r="E41" s="276">
        <v>20.13763129300978</v>
      </c>
      <c r="F41" s="276">
        <v>20.521172638436482</v>
      </c>
      <c r="G41" s="276">
        <v>18.97156213478769</v>
      </c>
      <c r="H41" s="276">
        <v>18.543046357615893</v>
      </c>
      <c r="I41" s="276">
        <v>19.497098646034814</v>
      </c>
      <c r="J41" s="276">
        <v>18.8394584139265</v>
      </c>
      <c r="K41" s="357">
        <v>16.44100580270793</v>
      </c>
      <c r="L41" s="823">
        <f t="shared" si="4"/>
        <v>38</v>
      </c>
      <c r="M41" s="353">
        <v>2585</v>
      </c>
      <c r="N41" s="780">
        <v>2585</v>
      </c>
      <c r="O41" s="353">
        <v>487</v>
      </c>
      <c r="P41" s="780">
        <v>425</v>
      </c>
      <c r="Q41" s="1198">
        <f t="shared" si="5"/>
        <v>-2.39845261121857</v>
      </c>
      <c r="R41" s="169">
        <f t="shared" si="6"/>
        <v>1.7767758300455423</v>
      </c>
      <c r="S41" s="170">
        <f t="shared" si="7"/>
        <v>1.6012323051202588</v>
      </c>
      <c r="T41" s="719" t="s">
        <v>74</v>
      </c>
      <c r="U41" s="298"/>
      <c r="V41" s="165"/>
    </row>
    <row r="42" spans="1:22" s="182" customFormat="1" ht="9" customHeight="1">
      <c r="A42" s="719" t="s">
        <v>69</v>
      </c>
      <c r="B42" s="169"/>
      <c r="C42" s="169"/>
      <c r="D42" s="276">
        <v>14.530332681017612</v>
      </c>
      <c r="E42" s="276">
        <v>14.787701317715959</v>
      </c>
      <c r="F42" s="276">
        <v>14.188200877620673</v>
      </c>
      <c r="G42" s="276">
        <v>15.108225108225108</v>
      </c>
      <c r="H42" s="276">
        <v>15.355004277159967</v>
      </c>
      <c r="I42" s="276">
        <v>16.3169164882227</v>
      </c>
      <c r="J42" s="276">
        <v>17.855617257582228</v>
      </c>
      <c r="K42" s="357">
        <v>18.78736122971819</v>
      </c>
      <c r="L42" s="823">
        <f t="shared" si="4"/>
        <v>39</v>
      </c>
      <c r="M42" s="353">
        <v>2341</v>
      </c>
      <c r="N42" s="780">
        <v>2342</v>
      </c>
      <c r="O42" s="353">
        <v>418</v>
      </c>
      <c r="P42" s="780">
        <v>440</v>
      </c>
      <c r="Q42" s="1198">
        <f t="shared" si="5"/>
        <v>0.9317439721359619</v>
      </c>
      <c r="R42" s="169">
        <f t="shared" si="6"/>
        <v>1.6839883863308993</v>
      </c>
      <c r="S42" s="170">
        <f t="shared" si="7"/>
        <v>1.829749961163191</v>
      </c>
      <c r="T42" s="719" t="s">
        <v>69</v>
      </c>
      <c r="U42" s="298"/>
      <c r="V42" s="165"/>
    </row>
    <row r="43" spans="1:22" s="182" customFormat="1" ht="9" customHeight="1">
      <c r="A43" s="719" t="s">
        <v>76</v>
      </c>
      <c r="B43" s="169"/>
      <c r="C43" s="169"/>
      <c r="D43" s="276">
        <v>15.942028985507246</v>
      </c>
      <c r="E43" s="276">
        <v>14.797059763502716</v>
      </c>
      <c r="F43" s="276">
        <v>14.035087719298245</v>
      </c>
      <c r="G43" s="276">
        <v>14.035087719298245</v>
      </c>
      <c r="H43" s="276">
        <v>17.21813725490196</v>
      </c>
      <c r="I43" s="276">
        <v>20.12539184952978</v>
      </c>
      <c r="J43" s="276">
        <v>21.07843137254902</v>
      </c>
      <c r="K43" s="357">
        <v>20.634412047420696</v>
      </c>
      <c r="L43" s="823">
        <f t="shared" si="4"/>
        <v>40</v>
      </c>
      <c r="M43" s="353">
        <v>3264</v>
      </c>
      <c r="N43" s="780">
        <v>3121</v>
      </c>
      <c r="O43" s="353">
        <v>688</v>
      </c>
      <c r="P43" s="780">
        <v>644</v>
      </c>
      <c r="Q43" s="1198">
        <f t="shared" si="5"/>
        <v>-0.4440193251283233</v>
      </c>
      <c r="R43" s="169">
        <f t="shared" si="6"/>
        <v>1.9879365199975059</v>
      </c>
      <c r="S43" s="170">
        <f t="shared" si="7"/>
        <v>2.0096390430110254</v>
      </c>
      <c r="T43" s="719" t="s">
        <v>76</v>
      </c>
      <c r="U43" s="298"/>
      <c r="V43" s="165"/>
    </row>
    <row r="44" spans="1:22" s="182" customFormat="1" ht="9" customHeight="1">
      <c r="A44" s="719" t="s">
        <v>98</v>
      </c>
      <c r="B44" s="169"/>
      <c r="C44" s="169"/>
      <c r="D44" s="276">
        <v>26.10062893081761</v>
      </c>
      <c r="E44" s="276">
        <v>26.582278481012658</v>
      </c>
      <c r="F44" s="276">
        <v>25.78616352201258</v>
      </c>
      <c r="G44" s="276">
        <v>25.705329153605014</v>
      </c>
      <c r="H44" s="276">
        <v>25.54517133956386</v>
      </c>
      <c r="I44" s="276">
        <v>23.98753894080997</v>
      </c>
      <c r="J44" s="276">
        <v>22.8125</v>
      </c>
      <c r="K44" s="357">
        <v>22.8125</v>
      </c>
      <c r="L44" s="823">
        <f t="shared" si="4"/>
        <v>41</v>
      </c>
      <c r="M44" s="353">
        <v>320</v>
      </c>
      <c r="N44" s="780">
        <v>320</v>
      </c>
      <c r="O44" s="353">
        <v>73</v>
      </c>
      <c r="P44" s="780">
        <v>73</v>
      </c>
      <c r="Q44" s="1198">
        <f t="shared" si="5"/>
        <v>0</v>
      </c>
      <c r="R44" s="169">
        <f t="shared" si="6"/>
        <v>2.151478972078696</v>
      </c>
      <c r="S44" s="170">
        <f t="shared" si="7"/>
        <v>2.221768692189106</v>
      </c>
      <c r="T44" s="719" t="s">
        <v>98</v>
      </c>
      <c r="U44" s="298"/>
      <c r="V44" s="165"/>
    </row>
    <row r="45" spans="1:22" s="182" customFormat="1" ht="9" customHeight="1">
      <c r="A45" s="719" t="s">
        <v>94</v>
      </c>
      <c r="B45" s="169"/>
      <c r="C45" s="169"/>
      <c r="D45" s="276">
        <v>23.81209503239741</v>
      </c>
      <c r="E45" s="276">
        <v>22.608230892570816</v>
      </c>
      <c r="F45" s="276">
        <v>25.161637931034484</v>
      </c>
      <c r="G45" s="276">
        <v>27.00280112044818</v>
      </c>
      <c r="H45" s="276">
        <v>27.525539160045405</v>
      </c>
      <c r="I45" s="276">
        <v>25.225733634311513</v>
      </c>
      <c r="J45" s="276">
        <v>25.92394215318693</v>
      </c>
      <c r="K45" s="357">
        <v>24.412393162393162</v>
      </c>
      <c r="L45" s="823">
        <f t="shared" si="4"/>
        <v>42</v>
      </c>
      <c r="M45" s="353">
        <v>1867</v>
      </c>
      <c r="N45" s="780">
        <v>1872</v>
      </c>
      <c r="O45" s="353">
        <v>484</v>
      </c>
      <c r="P45" s="780">
        <v>457</v>
      </c>
      <c r="Q45" s="1198">
        <f t="shared" si="5"/>
        <v>-1.5115489907937665</v>
      </c>
      <c r="R45" s="169">
        <f t="shared" si="6"/>
        <v>2.444923459330025</v>
      </c>
      <c r="S45" s="170">
        <f t="shared" si="7"/>
        <v>2.377586447325656</v>
      </c>
      <c r="T45" s="719" t="s">
        <v>94</v>
      </c>
      <c r="U45" s="298"/>
      <c r="V45" s="165"/>
    </row>
    <row r="46" spans="1:22" s="182" customFormat="1" ht="9" customHeight="1">
      <c r="A46" s="719" t="s">
        <v>73</v>
      </c>
      <c r="B46" s="169"/>
      <c r="C46" s="169"/>
      <c r="D46" s="276">
        <v>28.04568527918782</v>
      </c>
      <c r="E46" s="276">
        <v>28.081321473951714</v>
      </c>
      <c r="F46" s="276">
        <v>27.70012706480305</v>
      </c>
      <c r="G46" s="276">
        <v>27.79187817258883</v>
      </c>
      <c r="H46" s="276">
        <v>25.728770595690747</v>
      </c>
      <c r="I46" s="276">
        <v>25.888324873096447</v>
      </c>
      <c r="J46" s="276">
        <v>26.30241423125794</v>
      </c>
      <c r="K46" s="357">
        <v>25.761421319796955</v>
      </c>
      <c r="L46" s="823">
        <f t="shared" si="4"/>
        <v>43</v>
      </c>
      <c r="M46" s="353">
        <v>787</v>
      </c>
      <c r="N46" s="780">
        <v>788</v>
      </c>
      <c r="O46" s="353">
        <v>207</v>
      </c>
      <c r="P46" s="780">
        <v>203</v>
      </c>
      <c r="Q46" s="1198">
        <f t="shared" si="5"/>
        <v>-0.5409929114609859</v>
      </c>
      <c r="R46" s="169">
        <f t="shared" si="6"/>
        <v>2.480617693521311</v>
      </c>
      <c r="S46" s="170">
        <f t="shared" si="7"/>
        <v>2.5089718073257132</v>
      </c>
      <c r="T46" s="719" t="s">
        <v>73</v>
      </c>
      <c r="U46" s="298"/>
      <c r="V46" s="165"/>
    </row>
    <row r="47" spans="1:22" s="182" customFormat="1" ht="9" customHeight="1">
      <c r="A47" s="719" t="s">
        <v>86</v>
      </c>
      <c r="B47" s="169"/>
      <c r="C47" s="169"/>
      <c r="D47" s="276">
        <v>21.988114532685035</v>
      </c>
      <c r="E47" s="276">
        <v>21.957815035154137</v>
      </c>
      <c r="F47" s="276">
        <v>23.783783783783782</v>
      </c>
      <c r="G47" s="276">
        <v>22.78138528138528</v>
      </c>
      <c r="H47" s="276">
        <v>23.068611561318207</v>
      </c>
      <c r="I47" s="276">
        <v>23.068611561318207</v>
      </c>
      <c r="J47" s="276">
        <v>27.835723598435465</v>
      </c>
      <c r="K47" s="357">
        <v>28.228423101881894</v>
      </c>
      <c r="L47" s="823">
        <f t="shared" si="4"/>
        <v>44</v>
      </c>
      <c r="M47" s="353">
        <v>1534</v>
      </c>
      <c r="N47" s="780">
        <v>1541</v>
      </c>
      <c r="O47" s="353">
        <v>427</v>
      </c>
      <c r="P47" s="780">
        <v>435</v>
      </c>
      <c r="Q47" s="1198">
        <f t="shared" si="5"/>
        <v>0.3926995034464298</v>
      </c>
      <c r="R47" s="169">
        <f t="shared" si="6"/>
        <v>2.6252262572987894</v>
      </c>
      <c r="S47" s="170">
        <f t="shared" si="7"/>
        <v>2.7492395255946906</v>
      </c>
      <c r="T47" s="719" t="s">
        <v>86</v>
      </c>
      <c r="U47" s="298"/>
      <c r="V47" s="165"/>
    </row>
    <row r="48" spans="1:22" s="182" customFormat="1" ht="9" customHeight="1">
      <c r="A48" s="719" t="s">
        <v>97</v>
      </c>
      <c r="B48" s="169"/>
      <c r="C48" s="169"/>
      <c r="D48" s="276">
        <v>28.810289389067524</v>
      </c>
      <c r="E48" s="276">
        <v>32.09242618741977</v>
      </c>
      <c r="F48" s="276">
        <v>31.45419602818706</v>
      </c>
      <c r="G48" s="276">
        <v>31.60839160839161</v>
      </c>
      <c r="H48" s="276">
        <v>34.530386740331494</v>
      </c>
      <c r="I48" s="276">
        <v>32.184700206753966</v>
      </c>
      <c r="J48" s="276">
        <v>29.496898690558236</v>
      </c>
      <c r="K48" s="357">
        <v>29.92181947405828</v>
      </c>
      <c r="L48" s="823">
        <f t="shared" si="4"/>
        <v>45</v>
      </c>
      <c r="M48" s="353">
        <v>1451</v>
      </c>
      <c r="N48" s="780">
        <v>1407</v>
      </c>
      <c r="O48" s="353">
        <v>428</v>
      </c>
      <c r="P48" s="780">
        <v>421</v>
      </c>
      <c r="Q48" s="1198">
        <f t="shared" si="5"/>
        <v>0.4249207835000455</v>
      </c>
      <c r="R48" s="169">
        <f t="shared" si="6"/>
        <v>2.78189401750232</v>
      </c>
      <c r="S48" s="170">
        <f t="shared" si="7"/>
        <v>2.914163801459594</v>
      </c>
      <c r="T48" s="719" t="s">
        <v>97</v>
      </c>
      <c r="U48" s="298"/>
      <c r="V48" s="165"/>
    </row>
    <row r="49" spans="1:22" s="182" customFormat="1" ht="9" customHeight="1">
      <c r="A49" s="719" t="s">
        <v>63</v>
      </c>
      <c r="B49" s="169"/>
      <c r="C49" s="169"/>
      <c r="D49" s="276">
        <v>38.70967741935484</v>
      </c>
      <c r="E49" s="276">
        <v>30.64516129032258</v>
      </c>
      <c r="F49" s="276">
        <v>39.10614525139665</v>
      </c>
      <c r="G49" s="276">
        <v>39.325842696629216</v>
      </c>
      <c r="H49" s="276">
        <v>35.754189944134076</v>
      </c>
      <c r="I49" s="276">
        <v>32.432432432432435</v>
      </c>
      <c r="J49" s="276">
        <v>32.432432432432435</v>
      </c>
      <c r="K49" s="357">
        <v>30.630630630630627</v>
      </c>
      <c r="L49" s="823">
        <f t="shared" si="4"/>
        <v>46</v>
      </c>
      <c r="M49" s="353">
        <v>111</v>
      </c>
      <c r="N49" s="780">
        <v>111</v>
      </c>
      <c r="O49" s="353">
        <v>36</v>
      </c>
      <c r="P49" s="780">
        <v>34</v>
      </c>
      <c r="Q49" s="1198">
        <f t="shared" si="5"/>
        <v>-1.8018018018018083</v>
      </c>
      <c r="R49" s="169">
        <f t="shared" si="6"/>
        <v>3.0587483349804496</v>
      </c>
      <c r="S49" s="170">
        <f t="shared" si="7"/>
        <v>2.983196763052878</v>
      </c>
      <c r="T49" s="719" t="s">
        <v>63</v>
      </c>
      <c r="U49" s="298"/>
      <c r="V49" s="165"/>
    </row>
    <row r="50" spans="1:22" s="182" customFormat="1" ht="9" customHeight="1">
      <c r="A50" s="719" t="s">
        <v>55</v>
      </c>
      <c r="B50" s="169"/>
      <c r="C50" s="169"/>
      <c r="D50" s="276">
        <v>32.88183092013078</v>
      </c>
      <c r="E50" s="276">
        <v>31.88608776844071</v>
      </c>
      <c r="F50" s="276">
        <v>32.38583410997204</v>
      </c>
      <c r="G50" s="276">
        <v>28.70327641901246</v>
      </c>
      <c r="H50" s="276">
        <v>31.40646335912608</v>
      </c>
      <c r="I50" s="276">
        <v>31.675627240143367</v>
      </c>
      <c r="J50" s="276">
        <v>32.32278198840838</v>
      </c>
      <c r="K50" s="357">
        <v>32.73622928795343</v>
      </c>
      <c r="L50" s="823">
        <f t="shared" si="4"/>
        <v>47</v>
      </c>
      <c r="M50" s="353">
        <v>2243</v>
      </c>
      <c r="N50" s="780">
        <v>2233</v>
      </c>
      <c r="O50" s="353">
        <v>725</v>
      </c>
      <c r="P50" s="780">
        <v>731</v>
      </c>
      <c r="Q50" s="1198">
        <f t="shared" si="5"/>
        <v>0.413447299545048</v>
      </c>
      <c r="R50" s="169">
        <f t="shared" si="6"/>
        <v>3.048407047326889</v>
      </c>
      <c r="S50" s="170">
        <f t="shared" si="7"/>
        <v>3.1882664912788603</v>
      </c>
      <c r="T50" s="719" t="s">
        <v>55</v>
      </c>
      <c r="U50" s="298"/>
      <c r="V50" s="165"/>
    </row>
    <row r="51" spans="1:21" s="182" customFormat="1" ht="9" customHeight="1">
      <c r="A51" s="719" t="s">
        <v>101</v>
      </c>
      <c r="B51" s="169"/>
      <c r="C51" s="169"/>
      <c r="D51" s="276">
        <v>44.166666666666664</v>
      </c>
      <c r="E51" s="276">
        <v>44.34137291280148</v>
      </c>
      <c r="F51" s="276">
        <v>44.8051948051948</v>
      </c>
      <c r="G51" s="276">
        <v>45.032497678737236</v>
      </c>
      <c r="H51" s="276">
        <v>45.97902097902098</v>
      </c>
      <c r="I51" s="276">
        <v>41.80633147113594</v>
      </c>
      <c r="J51" s="276">
        <v>41.13680154142582</v>
      </c>
      <c r="K51" s="357">
        <v>33.68220742150333</v>
      </c>
      <c r="L51" s="823">
        <f t="shared" si="4"/>
        <v>48</v>
      </c>
      <c r="M51" s="353">
        <v>1038</v>
      </c>
      <c r="N51" s="780">
        <v>1051</v>
      </c>
      <c r="O51" s="353">
        <v>427</v>
      </c>
      <c r="P51" s="780">
        <v>354</v>
      </c>
      <c r="Q51" s="1198">
        <f t="shared" si="5"/>
        <v>-7.45459411992249</v>
      </c>
      <c r="R51" s="169">
        <f t="shared" si="6"/>
        <v>3.8796696326554363</v>
      </c>
      <c r="S51" s="170">
        <f t="shared" si="7"/>
        <v>3.280397761442878</v>
      </c>
      <c r="T51" s="719" t="s">
        <v>101</v>
      </c>
      <c r="U51" s="298"/>
    </row>
    <row r="52" spans="1:22" s="182" customFormat="1" ht="9" customHeight="1">
      <c r="A52" s="719" t="s">
        <v>99</v>
      </c>
      <c r="B52" s="169"/>
      <c r="C52" s="169"/>
      <c r="D52" s="276">
        <v>41.25</v>
      </c>
      <c r="E52" s="276">
        <v>39.24963924963925</v>
      </c>
      <c r="F52" s="276">
        <v>39.13461538461539</v>
      </c>
      <c r="G52" s="276">
        <v>40.009537434430136</v>
      </c>
      <c r="H52" s="276">
        <v>39.18099089989889</v>
      </c>
      <c r="I52" s="276">
        <v>39.424533064109035</v>
      </c>
      <c r="J52" s="276">
        <v>38.93939393939394</v>
      </c>
      <c r="K52" s="357">
        <v>37.121212121212125</v>
      </c>
      <c r="L52" s="823">
        <f t="shared" si="4"/>
        <v>49</v>
      </c>
      <c r="M52" s="353">
        <v>1980</v>
      </c>
      <c r="N52" s="780">
        <v>1980</v>
      </c>
      <c r="O52" s="353">
        <v>771</v>
      </c>
      <c r="P52" s="780">
        <v>735</v>
      </c>
      <c r="Q52" s="1198">
        <f t="shared" si="5"/>
        <v>-1.818181818181813</v>
      </c>
      <c r="R52" s="169">
        <f t="shared" si="6"/>
        <v>3.672429029965794</v>
      </c>
      <c r="S52" s="170">
        <f t="shared" si="7"/>
        <v>3.6153313712666235</v>
      </c>
      <c r="T52" s="719" t="s">
        <v>99</v>
      </c>
      <c r="U52" s="298"/>
      <c r="V52" s="165"/>
    </row>
    <row r="53" spans="1:22" s="182" customFormat="1" ht="9" customHeight="1" thickBot="1">
      <c r="A53" s="177" t="s">
        <v>90</v>
      </c>
      <c r="B53" s="718"/>
      <c r="C53" s="718"/>
      <c r="D53" s="1015">
        <v>33.73639661426844</v>
      </c>
      <c r="E53" s="1015">
        <v>35.642368103101084</v>
      </c>
      <c r="F53" s="1015">
        <v>35.728542914171655</v>
      </c>
      <c r="G53" s="1015">
        <v>38.49878934624697</v>
      </c>
      <c r="H53" s="1015">
        <v>37.04276146316332</v>
      </c>
      <c r="I53" s="1015">
        <v>40.576725025746654</v>
      </c>
      <c r="J53" s="1015">
        <v>40.56701030927835</v>
      </c>
      <c r="K53" s="390">
        <v>41.13149847094802</v>
      </c>
      <c r="L53" s="974">
        <f t="shared" si="4"/>
        <v>50</v>
      </c>
      <c r="M53" s="736">
        <v>1940</v>
      </c>
      <c r="N53" s="813">
        <v>1962</v>
      </c>
      <c r="O53" s="736">
        <v>787</v>
      </c>
      <c r="P53" s="813">
        <v>807</v>
      </c>
      <c r="Q53" s="1253">
        <f t="shared" si="5"/>
        <v>0.5644881616696651</v>
      </c>
      <c r="R53" s="718">
        <f t="shared" si="6"/>
        <v>3.825931819858063</v>
      </c>
      <c r="S53" s="191">
        <f t="shared" si="7"/>
        <v>4.005903586436225</v>
      </c>
      <c r="T53" s="177" t="s">
        <v>90</v>
      </c>
      <c r="U53" s="298"/>
      <c r="V53" s="165"/>
    </row>
    <row r="54" spans="1:20" s="165" customFormat="1" ht="9" customHeight="1">
      <c r="A54" s="741" t="s">
        <v>52</v>
      </c>
      <c r="B54" s="836" t="s">
        <v>140</v>
      </c>
      <c r="C54" s="836"/>
      <c r="D54" s="796" t="s">
        <v>140</v>
      </c>
      <c r="E54" s="796"/>
      <c r="F54" s="796"/>
      <c r="G54" s="903"/>
      <c r="H54" s="755"/>
      <c r="I54" s="755"/>
      <c r="J54" s="755"/>
      <c r="K54" s="346"/>
      <c r="L54" s="909"/>
      <c r="M54" s="734">
        <f>SUM(M4:M53)</f>
        <v>94915</v>
      </c>
      <c r="N54" s="808">
        <f>SUM(N4:N53)</f>
        <v>94763</v>
      </c>
      <c r="O54" s="1251">
        <f>SUM(O4:O53)</f>
        <v>10064</v>
      </c>
      <c r="P54" s="1252">
        <f>SUM(P4:P53)</f>
        <v>9730</v>
      </c>
      <c r="Q54" s="1249"/>
      <c r="R54" s="836"/>
      <c r="S54" s="309"/>
      <c r="T54" s="741"/>
    </row>
    <row r="55" spans="1:28" s="165" customFormat="1" ht="9" customHeight="1" thickBot="1">
      <c r="A55" s="177" t="s">
        <v>149</v>
      </c>
      <c r="B55" s="190">
        <v>10.692656886633166</v>
      </c>
      <c r="C55" s="190"/>
      <c r="D55" s="389">
        <v>10.692656886633166</v>
      </c>
      <c r="E55" s="389">
        <v>10.753</v>
      </c>
      <c r="F55" s="389">
        <v>10.402</v>
      </c>
      <c r="G55" s="389">
        <v>9.9577</v>
      </c>
      <c r="H55" s="434">
        <v>10.72226048122874</v>
      </c>
      <c r="I55" s="434">
        <v>10.701747009481362</v>
      </c>
      <c r="J55" s="434">
        <v>10.603171258494443</v>
      </c>
      <c r="K55" s="390">
        <v>10.267720523833141</v>
      </c>
      <c r="L55" s="191"/>
      <c r="M55" s="509">
        <f>AVERAGE(M4:M53)</f>
        <v>1898.3</v>
      </c>
      <c r="N55" s="813">
        <f>AVERAGE(N4:N53)</f>
        <v>1895.26</v>
      </c>
      <c r="O55" s="509">
        <f>O54/50</f>
        <v>201.28</v>
      </c>
      <c r="P55" s="813">
        <f>P54/50</f>
        <v>194.6</v>
      </c>
      <c r="Q55" s="1202">
        <f>K55-J55</f>
        <v>-0.33545073466130226</v>
      </c>
      <c r="R55" s="190">
        <f>J55/J$55</f>
        <v>1</v>
      </c>
      <c r="S55" s="191">
        <f>K55/K$55</f>
        <v>1</v>
      </c>
      <c r="T55" s="177"/>
      <c r="U55" s="415"/>
      <c r="W55" s="167"/>
      <c r="X55" s="167"/>
      <c r="Y55" s="184"/>
      <c r="Z55" s="184"/>
      <c r="AA55" s="184"/>
      <c r="AB55" s="184"/>
    </row>
    <row r="56" spans="1:28" s="165" customFormat="1" ht="9" customHeight="1">
      <c r="A56" s="741"/>
      <c r="B56" s="836"/>
      <c r="C56" s="836"/>
      <c r="D56" s="796"/>
      <c r="E56" s="796"/>
      <c r="F56" s="796"/>
      <c r="G56" s="796"/>
      <c r="H56" s="903"/>
      <c r="I56" s="903"/>
      <c r="J56" s="903"/>
      <c r="K56" s="346"/>
      <c r="L56" s="309"/>
      <c r="M56" s="733"/>
      <c r="N56" s="808"/>
      <c r="O56" s="733"/>
      <c r="P56" s="808"/>
      <c r="Q56" s="1254"/>
      <c r="R56" s="796"/>
      <c r="S56" s="796"/>
      <c r="T56" s="741"/>
      <c r="U56" s="415"/>
      <c r="W56" s="167"/>
      <c r="X56" s="167"/>
      <c r="Y56" s="184"/>
      <c r="Z56" s="184"/>
      <c r="AA56" s="184"/>
      <c r="AB56" s="184"/>
    </row>
    <row r="57" spans="1:34" ht="9" customHeight="1">
      <c r="A57" s="1234" t="s">
        <v>355</v>
      </c>
      <c r="B57" s="1235"/>
      <c r="C57" s="1235"/>
      <c r="D57" s="1235"/>
      <c r="E57" s="1235"/>
      <c r="F57" s="1235"/>
      <c r="G57" s="1235"/>
      <c r="H57" s="1236"/>
      <c r="I57" s="1236"/>
      <c r="J57" s="1236"/>
      <c r="K57" s="1236"/>
      <c r="L57" s="1236"/>
      <c r="M57" s="1240"/>
      <c r="N57" s="1241"/>
      <c r="O57" s="1242"/>
      <c r="P57" s="1243"/>
      <c r="Q57" s="1237"/>
      <c r="R57" s="1238"/>
      <c r="S57" s="1239"/>
      <c r="T57" s="1237"/>
      <c r="AF57" s="426"/>
      <c r="AG57" s="426"/>
      <c r="AH57" s="426"/>
    </row>
    <row r="59" spans="2:5" ht="9.75" customHeight="1">
      <c r="B59" s="433"/>
      <c r="C59" s="433"/>
      <c r="D59" s="433"/>
      <c r="E59" s="429"/>
    </row>
    <row r="60" spans="1:5" ht="9.75" customHeight="1">
      <c r="A60" s="428"/>
      <c r="B60" s="433"/>
      <c r="C60" s="433"/>
      <c r="D60" s="433"/>
      <c r="E60" s="429"/>
    </row>
    <row r="61" spans="1:5" ht="9.75" customHeight="1">
      <c r="A61" s="428"/>
      <c r="B61" s="433"/>
      <c r="C61" s="433"/>
      <c r="D61" s="433"/>
      <c r="E61" s="429"/>
    </row>
    <row r="62" spans="1:5" ht="9.75" customHeight="1">
      <c r="A62" s="428"/>
      <c r="B62" s="433"/>
      <c r="C62" s="433"/>
      <c r="D62" s="433"/>
      <c r="E62" s="429"/>
    </row>
    <row r="63" spans="1:5" ht="9.75" customHeight="1">
      <c r="A63" s="428"/>
      <c r="B63" s="433"/>
      <c r="C63" s="433"/>
      <c r="D63" s="433"/>
      <c r="E63" s="429"/>
    </row>
    <row r="64" spans="1:5" ht="9.75" customHeight="1">
      <c r="A64" s="428"/>
      <c r="B64" s="433"/>
      <c r="C64" s="433"/>
      <c r="D64" s="433"/>
      <c r="E64" s="429"/>
    </row>
    <row r="65" spans="1:5" ht="9.75" customHeight="1">
      <c r="A65" s="428"/>
      <c r="B65" s="433"/>
      <c r="C65" s="433"/>
      <c r="D65" s="433"/>
      <c r="E65" s="429"/>
    </row>
    <row r="66" spans="1:5" ht="9.75" customHeight="1">
      <c r="A66" s="428"/>
      <c r="B66" s="433"/>
      <c r="C66" s="433"/>
      <c r="D66" s="433"/>
      <c r="E66" s="429"/>
    </row>
    <row r="67" spans="1:5" ht="9.75" customHeight="1">
      <c r="A67" s="428"/>
      <c r="B67" s="433"/>
      <c r="C67" s="433"/>
      <c r="D67" s="433"/>
      <c r="E67" s="429"/>
    </row>
    <row r="68" spans="2:5" ht="9.75" customHeight="1">
      <c r="B68" s="433"/>
      <c r="C68" s="433"/>
      <c r="D68" s="433"/>
      <c r="E68" s="429"/>
    </row>
    <row r="69" spans="2:5" ht="9.75" customHeight="1">
      <c r="B69" s="433"/>
      <c r="C69" s="433"/>
      <c r="D69" s="433"/>
      <c r="E69" s="429"/>
    </row>
    <row r="70" spans="2:5" ht="9.75" customHeight="1">
      <c r="B70" s="433"/>
      <c r="C70" s="433"/>
      <c r="D70" s="433"/>
      <c r="E70" s="429"/>
    </row>
    <row r="71" spans="2:5" ht="9.75" customHeight="1">
      <c r="B71" s="433"/>
      <c r="C71" s="433"/>
      <c r="D71" s="433"/>
      <c r="E71" s="429"/>
    </row>
    <row r="72" spans="2:5" ht="9.75" customHeight="1">
      <c r="B72" s="433"/>
      <c r="C72" s="433"/>
      <c r="D72" s="433"/>
      <c r="E72" s="429"/>
    </row>
    <row r="73" spans="2:5" ht="9.75" customHeight="1">
      <c r="B73" s="433"/>
      <c r="C73" s="433"/>
      <c r="D73" s="433"/>
      <c r="E73" s="429"/>
    </row>
    <row r="74" spans="2:5" ht="9.75" customHeight="1">
      <c r="B74" s="433"/>
      <c r="C74" s="433"/>
      <c r="D74" s="433"/>
      <c r="E74" s="429"/>
    </row>
    <row r="75" spans="2:5" ht="9.75" customHeight="1">
      <c r="B75" s="433"/>
      <c r="C75" s="433"/>
      <c r="D75" s="433"/>
      <c r="E75" s="429"/>
    </row>
    <row r="76" spans="2:5" ht="9.75" customHeight="1">
      <c r="B76" s="433"/>
      <c r="C76" s="433"/>
      <c r="D76" s="433"/>
      <c r="E76" s="429"/>
    </row>
    <row r="77" spans="2:5" ht="9.75" customHeight="1">
      <c r="B77" s="433"/>
      <c r="C77" s="433"/>
      <c r="D77" s="433"/>
      <c r="E77" s="429"/>
    </row>
    <row r="78" spans="2:5" ht="9.75" customHeight="1">
      <c r="B78" s="433"/>
      <c r="C78" s="433"/>
      <c r="D78" s="433"/>
      <c r="E78" s="429"/>
    </row>
    <row r="79" spans="2:5" ht="9.75" customHeight="1">
      <c r="B79" s="433"/>
      <c r="C79" s="433"/>
      <c r="D79" s="433"/>
      <c r="E79" s="429"/>
    </row>
    <row r="80" spans="2:5" ht="9.75" customHeight="1">
      <c r="B80" s="433"/>
      <c r="C80" s="433"/>
      <c r="D80" s="433"/>
      <c r="E80" s="429"/>
    </row>
    <row r="81" spans="2:5" ht="9.75" customHeight="1">
      <c r="B81" s="433"/>
      <c r="C81" s="433"/>
      <c r="D81" s="433"/>
      <c r="E81" s="429"/>
    </row>
    <row r="82" spans="2:5" ht="9.75" customHeight="1">
      <c r="B82" s="433"/>
      <c r="C82" s="433"/>
      <c r="D82" s="433"/>
      <c r="E82" s="429"/>
    </row>
    <row r="83" spans="2:5" ht="9.75" customHeight="1">
      <c r="B83" s="433"/>
      <c r="C83" s="433"/>
      <c r="D83" s="433"/>
      <c r="E83" s="429"/>
    </row>
    <row r="84" spans="2:5" ht="9.75" customHeight="1">
      <c r="B84" s="433"/>
      <c r="C84" s="433"/>
      <c r="D84" s="433"/>
      <c r="E84" s="429"/>
    </row>
    <row r="85" spans="2:5" ht="9.75" customHeight="1">
      <c r="B85" s="433"/>
      <c r="C85" s="433"/>
      <c r="D85" s="433"/>
      <c r="E85" s="429"/>
    </row>
    <row r="86" spans="2:5" ht="9.75" customHeight="1">
      <c r="B86" s="433"/>
      <c r="C86" s="433"/>
      <c r="D86" s="433"/>
      <c r="E86" s="429"/>
    </row>
    <row r="87" spans="2:5" ht="9.75" customHeight="1">
      <c r="B87" s="433"/>
      <c r="C87" s="433"/>
      <c r="D87" s="433"/>
      <c r="E87" s="429"/>
    </row>
    <row r="88" spans="2:5" ht="9.75" customHeight="1">
      <c r="B88" s="433"/>
      <c r="C88" s="433"/>
      <c r="D88" s="433"/>
      <c r="E88" s="429"/>
    </row>
    <row r="89" spans="2:5" ht="9.75" customHeight="1">
      <c r="B89" s="433"/>
      <c r="C89" s="433"/>
      <c r="D89" s="433"/>
      <c r="E89" s="429"/>
    </row>
    <row r="90" spans="2:5" ht="9.75" customHeight="1">
      <c r="B90" s="433"/>
      <c r="C90" s="433"/>
      <c r="D90" s="433"/>
      <c r="E90" s="429"/>
    </row>
    <row r="91" spans="2:5" ht="9.75" customHeight="1">
      <c r="B91" s="433"/>
      <c r="C91" s="433"/>
      <c r="D91" s="433"/>
      <c r="E91" s="429"/>
    </row>
    <row r="92" spans="2:5" ht="9.75" customHeight="1">
      <c r="B92" s="433"/>
      <c r="C92" s="433"/>
      <c r="D92" s="433"/>
      <c r="E92" s="429"/>
    </row>
    <row r="93" spans="2:5" ht="9.75" customHeight="1">
      <c r="B93" s="433"/>
      <c r="C93" s="433"/>
      <c r="D93" s="433"/>
      <c r="E93" s="429"/>
    </row>
    <row r="94" spans="2:5" ht="9.75" customHeight="1">
      <c r="B94" s="433"/>
      <c r="C94" s="433"/>
      <c r="D94" s="433"/>
      <c r="E94" s="429"/>
    </row>
    <row r="95" spans="2:5" ht="9.75" customHeight="1">
      <c r="B95" s="433"/>
      <c r="C95" s="433"/>
      <c r="D95" s="433"/>
      <c r="E95" s="429"/>
    </row>
    <row r="96" spans="2:5" ht="9.75" customHeight="1">
      <c r="B96" s="433"/>
      <c r="C96" s="433"/>
      <c r="D96" s="433"/>
      <c r="E96" s="429"/>
    </row>
    <row r="97" spans="2:5" ht="9.75" customHeight="1">
      <c r="B97" s="433"/>
      <c r="C97" s="433"/>
      <c r="D97" s="433"/>
      <c r="E97" s="429"/>
    </row>
    <row r="98" spans="2:5" ht="9.75" customHeight="1">
      <c r="B98" s="433"/>
      <c r="C98" s="433"/>
      <c r="D98" s="433"/>
      <c r="E98" s="429"/>
    </row>
    <row r="99" spans="2:5" ht="9.75" customHeight="1">
      <c r="B99" s="433"/>
      <c r="C99" s="433"/>
      <c r="D99" s="433"/>
      <c r="E99" s="429"/>
    </row>
    <row r="100" spans="2:5" ht="9.75" customHeight="1">
      <c r="B100" s="433"/>
      <c r="C100" s="433"/>
      <c r="D100" s="433"/>
      <c r="E100" s="429"/>
    </row>
    <row r="101" spans="2:5" ht="9.75" customHeight="1">
      <c r="B101" s="433"/>
      <c r="C101" s="433"/>
      <c r="D101" s="433"/>
      <c r="E101" s="429"/>
    </row>
    <row r="102" spans="2:5" ht="9.75" customHeight="1">
      <c r="B102" s="433"/>
      <c r="C102" s="433"/>
      <c r="D102" s="433"/>
      <c r="E102" s="429"/>
    </row>
    <row r="103" spans="2:5" ht="9.75" customHeight="1">
      <c r="B103" s="433"/>
      <c r="C103" s="433"/>
      <c r="D103" s="433"/>
      <c r="E103" s="429"/>
    </row>
    <row r="104" spans="2:5" ht="9.75" customHeight="1">
      <c r="B104" s="433"/>
      <c r="C104" s="433"/>
      <c r="D104" s="433"/>
      <c r="E104" s="429"/>
    </row>
    <row r="105" spans="2:5" ht="9.75" customHeight="1">
      <c r="B105" s="433"/>
      <c r="C105" s="433"/>
      <c r="D105" s="433"/>
      <c r="E105" s="429"/>
    </row>
    <row r="106" spans="2:5" ht="9.75" customHeight="1">
      <c r="B106" s="433"/>
      <c r="C106" s="433"/>
      <c r="D106" s="433"/>
      <c r="E106" s="429"/>
    </row>
    <row r="107" spans="2:5" ht="9.75" customHeight="1">
      <c r="B107" s="433"/>
      <c r="C107" s="433"/>
      <c r="D107" s="433"/>
      <c r="E107" s="429"/>
    </row>
    <row r="108" spans="2:5" ht="9.75" customHeight="1">
      <c r="B108" s="433"/>
      <c r="C108" s="433"/>
      <c r="D108" s="433"/>
      <c r="E108" s="429"/>
    </row>
    <row r="109" spans="2:5" ht="9.75" customHeight="1">
      <c r="B109" s="433"/>
      <c r="C109" s="433"/>
      <c r="D109" s="433"/>
      <c r="E109" s="429"/>
    </row>
  </sheetData>
  <sheetProtection/>
  <mergeCells count="5">
    <mergeCell ref="A1:T1"/>
    <mergeCell ref="O2:P2"/>
    <mergeCell ref="M2:N2"/>
    <mergeCell ref="R2:S2"/>
    <mergeCell ref="B2:L2"/>
  </mergeCells>
  <printOptions/>
  <pageMargins left="0.5" right="0.5" top="0.75" bottom="0.5" header="0.5" footer="0.5"/>
  <pageSetup horizontalDpi="600" verticalDpi="600" orientation="landscape" r:id="rId1"/>
  <ignoredErrors>
    <ignoredError sqref="N55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V105"/>
  <sheetViews>
    <sheetView zoomScalePageLayoutView="0" workbookViewId="0" topLeftCell="A22">
      <selection activeCell="J17" sqref="J17"/>
    </sheetView>
  </sheetViews>
  <sheetFormatPr defaultColWidth="9.140625" defaultRowHeight="8.25" customHeight="1"/>
  <cols>
    <col min="1" max="1" width="11.00390625" style="198" customWidth="1"/>
    <col min="2" max="4" width="5.00390625" style="162" customWidth="1"/>
    <col min="5" max="5" width="5.00390625" style="444" customWidth="1"/>
    <col min="6" max="7" width="5.00390625" style="164" customWidth="1"/>
    <col min="8" max="8" width="5.00390625" style="444" customWidth="1"/>
    <col min="9" max="12" width="5.00390625" style="445" customWidth="1"/>
    <col min="13" max="13" width="4.28125" style="445" customWidth="1"/>
    <col min="14" max="14" width="6.140625" style="444" customWidth="1"/>
    <col min="15" max="15" width="6.00390625" style="446" customWidth="1"/>
    <col min="16" max="16" width="7.8515625" style="444" customWidth="1"/>
    <col min="17" max="17" width="8.421875" style="446" customWidth="1"/>
    <col min="18" max="18" width="6.57421875" style="446" customWidth="1"/>
    <col min="19" max="19" width="6.57421875" style="162" customWidth="1"/>
    <col min="20" max="21" width="6.140625" style="162" customWidth="1"/>
    <col min="22" max="22" width="4.421875" style="162" customWidth="1"/>
    <col min="23" max="16384" width="9.140625" style="162" customWidth="1"/>
  </cols>
  <sheetData>
    <row r="1" spans="1:22" s="892" customFormat="1" ht="12" customHeight="1">
      <c r="A1" s="1429" t="s">
        <v>155</v>
      </c>
      <c r="B1" s="1429"/>
      <c r="C1" s="1429"/>
      <c r="D1" s="1429"/>
      <c r="E1" s="1429"/>
      <c r="F1" s="1429"/>
      <c r="G1" s="1429"/>
      <c r="H1" s="1429"/>
      <c r="I1" s="1429"/>
      <c r="J1" s="1429"/>
      <c r="K1" s="1429"/>
      <c r="L1" s="1429"/>
      <c r="M1" s="1429"/>
      <c r="N1" s="1429"/>
      <c r="O1" s="1429"/>
      <c r="P1" s="1429"/>
      <c r="Q1" s="1429"/>
      <c r="R1" s="1429"/>
      <c r="S1" s="1429"/>
      <c r="T1" s="1429"/>
      <c r="U1" s="1429"/>
      <c r="V1" s="1429"/>
    </row>
    <row r="2" spans="1:22" s="198" customFormat="1" ht="9" customHeight="1">
      <c r="A2" s="822"/>
      <c r="B2" s="1426" t="s">
        <v>252</v>
      </c>
      <c r="C2" s="1428"/>
      <c r="D2" s="1428"/>
      <c r="E2" s="1428"/>
      <c r="F2" s="1428"/>
      <c r="G2" s="1428"/>
      <c r="H2" s="1428"/>
      <c r="I2" s="1428"/>
      <c r="J2" s="1428"/>
      <c r="K2" s="1428"/>
      <c r="L2" s="1428"/>
      <c r="M2" s="1427"/>
      <c r="N2" s="1430" t="s">
        <v>152</v>
      </c>
      <c r="O2" s="1431"/>
      <c r="P2" s="1430" t="s">
        <v>153</v>
      </c>
      <c r="Q2" s="1430"/>
      <c r="R2" s="1426" t="s">
        <v>251</v>
      </c>
      <c r="S2" s="1427"/>
      <c r="T2" s="1426" t="s">
        <v>429</v>
      </c>
      <c r="U2" s="1427"/>
      <c r="V2" s="719"/>
    </row>
    <row r="3" spans="1:22" s="198" customFormat="1" ht="9" customHeight="1" thickBot="1">
      <c r="A3" s="435" t="s">
        <v>143</v>
      </c>
      <c r="B3" s="172">
        <v>1984</v>
      </c>
      <c r="C3" s="435">
        <v>1990</v>
      </c>
      <c r="D3" s="435">
        <v>1995</v>
      </c>
      <c r="E3" s="435">
        <v>2000</v>
      </c>
      <c r="F3" s="172">
        <v>2001</v>
      </c>
      <c r="G3" s="172">
        <v>2002</v>
      </c>
      <c r="H3" s="172">
        <v>2003</v>
      </c>
      <c r="I3" s="172">
        <v>2004</v>
      </c>
      <c r="J3" s="172">
        <v>2005</v>
      </c>
      <c r="K3" s="172">
        <v>2006</v>
      </c>
      <c r="L3" s="496">
        <v>2007</v>
      </c>
      <c r="M3" s="1218" t="s">
        <v>145</v>
      </c>
      <c r="N3" s="177">
        <v>2006</v>
      </c>
      <c r="O3" s="717">
        <v>2007</v>
      </c>
      <c r="P3" s="177">
        <v>2006</v>
      </c>
      <c r="Q3" s="717">
        <v>2007</v>
      </c>
      <c r="R3" s="176" t="s">
        <v>275</v>
      </c>
      <c r="S3" s="177" t="s">
        <v>276</v>
      </c>
      <c r="T3" s="177" t="s">
        <v>218</v>
      </c>
      <c r="U3" s="717" t="s">
        <v>277</v>
      </c>
      <c r="V3" s="1194" t="s">
        <v>144</v>
      </c>
    </row>
    <row r="4" spans="1:22" ht="9" customHeight="1">
      <c r="A4" s="784" t="s">
        <v>71</v>
      </c>
      <c r="B4" s="178">
        <v>1.85</v>
      </c>
      <c r="C4" s="178">
        <v>1.18</v>
      </c>
      <c r="D4" s="178">
        <v>1.82</v>
      </c>
      <c r="E4" s="436">
        <v>0.8201378892340329</v>
      </c>
      <c r="F4" s="437">
        <v>0.8997453550881827</v>
      </c>
      <c r="G4" s="178">
        <v>0.861712912552097</v>
      </c>
      <c r="H4" s="178">
        <v>0.8601910294364074</v>
      </c>
      <c r="I4" s="178">
        <v>0.8690730496065435</v>
      </c>
      <c r="J4" s="178">
        <v>0.7969995311767464</v>
      </c>
      <c r="K4" s="178">
        <v>0.7845708609846948</v>
      </c>
      <c r="L4" s="309">
        <v>0.7572043362205153</v>
      </c>
      <c r="M4" s="849">
        <f aca="true" t="shared" si="0" ref="M4:M35">RANK(L4,L$4:L$53,1)</f>
        <v>1</v>
      </c>
      <c r="N4" s="300">
        <v>430</v>
      </c>
      <c r="O4" s="1228">
        <v>417</v>
      </c>
      <c r="P4" s="300">
        <v>54807.031637692744</v>
      </c>
      <c r="Q4" s="808">
        <v>55071</v>
      </c>
      <c r="R4" s="270">
        <f aca="true" t="shared" si="1" ref="R4:R35">L4-K4</f>
        <v>-0.027366524764179445</v>
      </c>
      <c r="S4" s="270">
        <f aca="true" t="shared" si="2" ref="S4:S35">L4-B4</f>
        <v>-1.092795663779485</v>
      </c>
      <c r="T4" s="178">
        <f aca="true" t="shared" si="3" ref="T4:T35">K4/K$56</f>
        <v>0.5523049162794379</v>
      </c>
      <c r="U4" s="1212">
        <f aca="true" t="shared" si="4" ref="U4:U35">L4/L$56</f>
        <v>0.558688676320101</v>
      </c>
      <c r="V4" s="784" t="s">
        <v>71</v>
      </c>
    </row>
    <row r="5" spans="1:22" ht="9" customHeight="1">
      <c r="A5" s="727" t="s">
        <v>91</v>
      </c>
      <c r="B5" s="169">
        <v>1.41</v>
      </c>
      <c r="C5" s="169">
        <v>1.12</v>
      </c>
      <c r="D5" s="169">
        <v>0.93</v>
      </c>
      <c r="E5" s="438">
        <v>0.9570522789807393</v>
      </c>
      <c r="F5" s="439">
        <v>1.013640345388562</v>
      </c>
      <c r="G5" s="169">
        <v>1.0316875460574797</v>
      </c>
      <c r="H5" s="169">
        <v>1.2432755528989838</v>
      </c>
      <c r="I5" s="169">
        <v>0.9795822022896258</v>
      </c>
      <c r="J5" s="169">
        <v>1.0481927710843373</v>
      </c>
      <c r="K5" s="169">
        <v>0.9755325081289958</v>
      </c>
      <c r="L5" s="170">
        <v>0.7989810097267254</v>
      </c>
      <c r="M5" s="823">
        <f t="shared" si="0"/>
        <v>2</v>
      </c>
      <c r="N5" s="302">
        <v>81</v>
      </c>
      <c r="O5" s="1229">
        <v>69</v>
      </c>
      <c r="P5" s="302">
        <v>8303.15743709581</v>
      </c>
      <c r="Q5" s="780">
        <v>8636</v>
      </c>
      <c r="R5" s="276">
        <f t="shared" si="1"/>
        <v>-0.17655149840227047</v>
      </c>
      <c r="S5" s="276">
        <f t="shared" si="2"/>
        <v>-0.6110189902732746</v>
      </c>
      <c r="T5" s="169">
        <f t="shared" si="3"/>
        <v>0.6867338911284978</v>
      </c>
      <c r="U5" s="1213">
        <f t="shared" si="4"/>
        <v>0.5895127924876613</v>
      </c>
      <c r="V5" s="727" t="s">
        <v>91</v>
      </c>
    </row>
    <row r="6" spans="1:22" ht="9" customHeight="1">
      <c r="A6" s="727" t="s">
        <v>98</v>
      </c>
      <c r="B6" s="169">
        <v>2.25</v>
      </c>
      <c r="C6" s="169">
        <v>1.4</v>
      </c>
      <c r="D6" s="169">
        <v>1.53</v>
      </c>
      <c r="E6" s="438">
        <v>1.1598884157979739</v>
      </c>
      <c r="F6" s="439">
        <v>0.9566392846001871</v>
      </c>
      <c r="G6" s="169">
        <v>0.8060349281802212</v>
      </c>
      <c r="H6" s="169">
        <v>0.8304248405343603</v>
      </c>
      <c r="I6" s="169">
        <v>1.2476129853596436</v>
      </c>
      <c r="J6" s="169">
        <v>0.946454038636069</v>
      </c>
      <c r="K6" s="169">
        <v>1.1085094108001892</v>
      </c>
      <c r="L6" s="170">
        <v>0.8578112815180661</v>
      </c>
      <c r="M6" s="823">
        <f t="shared" si="0"/>
        <v>3</v>
      </c>
      <c r="N6" s="302">
        <v>87</v>
      </c>
      <c r="O6" s="1229">
        <v>66</v>
      </c>
      <c r="P6" s="302">
        <v>7848.377212891512</v>
      </c>
      <c r="Q6" s="780">
        <v>7694</v>
      </c>
      <c r="R6" s="276">
        <f t="shared" si="1"/>
        <v>-0.2506981292821231</v>
      </c>
      <c r="S6" s="276">
        <f t="shared" si="2"/>
        <v>-1.392188718481934</v>
      </c>
      <c r="T6" s="169">
        <f t="shared" si="3"/>
        <v>0.7803440425490272</v>
      </c>
      <c r="U6" s="1213">
        <f t="shared" si="4"/>
        <v>0.6329195786118814</v>
      </c>
      <c r="V6" s="727" t="s">
        <v>98</v>
      </c>
    </row>
    <row r="7" spans="1:22" ht="9" customHeight="1">
      <c r="A7" s="727" t="s">
        <v>59</v>
      </c>
      <c r="B7" s="169">
        <v>2.05</v>
      </c>
      <c r="C7" s="169">
        <v>1.36</v>
      </c>
      <c r="D7" s="169">
        <v>1.49</v>
      </c>
      <c r="E7" s="438">
        <v>1.11197815060476</v>
      </c>
      <c r="F7" s="439">
        <v>1.0115419530540786</v>
      </c>
      <c r="G7" s="169">
        <v>1.0318859157186349</v>
      </c>
      <c r="H7" s="169">
        <v>0.9353525069992364</v>
      </c>
      <c r="I7" s="169">
        <v>0.9206529992406987</v>
      </c>
      <c r="J7" s="169">
        <v>0.8650355169692187</v>
      </c>
      <c r="K7" s="169">
        <v>0.9504494720377935</v>
      </c>
      <c r="L7" s="170">
        <v>0.8641936792187939</v>
      </c>
      <c r="M7" s="823">
        <f t="shared" si="0"/>
        <v>4</v>
      </c>
      <c r="N7" s="302">
        <v>301</v>
      </c>
      <c r="O7" s="1229">
        <v>277</v>
      </c>
      <c r="P7" s="302">
        <v>31669.226913730254</v>
      </c>
      <c r="Q7" s="780">
        <v>32053</v>
      </c>
      <c r="R7" s="276">
        <f t="shared" si="1"/>
        <v>-0.08625579281899964</v>
      </c>
      <c r="S7" s="276">
        <f t="shared" si="2"/>
        <v>-1.185806320781206</v>
      </c>
      <c r="T7" s="169">
        <f t="shared" si="3"/>
        <v>0.6690764877793618</v>
      </c>
      <c r="U7" s="1213">
        <f t="shared" si="4"/>
        <v>0.6376287081725573</v>
      </c>
      <c r="V7" s="727" t="s">
        <v>59</v>
      </c>
    </row>
    <row r="8" spans="1:22" ht="9" customHeight="1">
      <c r="A8" s="727" t="s">
        <v>75</v>
      </c>
      <c r="B8" s="169">
        <v>1.62</v>
      </c>
      <c r="C8" s="169">
        <v>1.29</v>
      </c>
      <c r="D8" s="169">
        <v>1.17</v>
      </c>
      <c r="E8" s="438">
        <v>1.1881903385867187</v>
      </c>
      <c r="F8" s="439">
        <v>1.0648469282540636</v>
      </c>
      <c r="G8" s="169">
        <v>1.2041347457937759</v>
      </c>
      <c r="H8" s="169">
        <v>1.1881510416666667</v>
      </c>
      <c r="I8" s="169">
        <v>1.002298037829238</v>
      </c>
      <c r="J8" s="169">
        <v>0.9823562491213271</v>
      </c>
      <c r="K8" s="169">
        <v>0.8666292248191686</v>
      </c>
      <c r="L8" s="170">
        <v>0.8806108364055703</v>
      </c>
      <c r="M8" s="823">
        <f t="shared" si="0"/>
        <v>5</v>
      </c>
      <c r="N8" s="302">
        <v>494</v>
      </c>
      <c r="O8" s="1229">
        <v>504</v>
      </c>
      <c r="P8" s="302">
        <v>57002.4626278993</v>
      </c>
      <c r="Q8" s="780">
        <v>57233</v>
      </c>
      <c r="R8" s="276">
        <f t="shared" si="1"/>
        <v>0.013981611586401654</v>
      </c>
      <c r="S8" s="276">
        <f t="shared" si="2"/>
        <v>-0.7393891635944299</v>
      </c>
      <c r="T8" s="169">
        <f t="shared" si="3"/>
        <v>0.6100705560978034</v>
      </c>
      <c r="U8" s="1213">
        <f t="shared" si="4"/>
        <v>0.649741792288531</v>
      </c>
      <c r="V8" s="727" t="s">
        <v>75</v>
      </c>
    </row>
    <row r="9" spans="1:22" ht="9" customHeight="1">
      <c r="A9" s="727" t="s">
        <v>83</v>
      </c>
      <c r="B9" s="169">
        <v>1.65</v>
      </c>
      <c r="C9" s="169">
        <v>1.39</v>
      </c>
      <c r="D9" s="169">
        <v>1.18</v>
      </c>
      <c r="E9" s="438">
        <v>1.0838300269845507</v>
      </c>
      <c r="F9" s="439">
        <v>1.0869407057111677</v>
      </c>
      <c r="G9" s="169">
        <v>1.105201452632181</v>
      </c>
      <c r="H9" s="169">
        <v>1.070537991917223</v>
      </c>
      <c r="I9" s="169">
        <v>1.0035143594530778</v>
      </c>
      <c r="J9" s="169">
        <v>1.013289261572224</v>
      </c>
      <c r="K9" s="169">
        <v>1.0418648519587936</v>
      </c>
      <c r="L9" s="170">
        <v>0.9507301187099485</v>
      </c>
      <c r="M9" s="823">
        <f t="shared" si="0"/>
        <v>6</v>
      </c>
      <c r="N9" s="302">
        <v>772</v>
      </c>
      <c r="O9" s="1229">
        <v>724</v>
      </c>
      <c r="P9" s="302">
        <v>74097.90229016508</v>
      </c>
      <c r="Q9" s="780">
        <v>76152</v>
      </c>
      <c r="R9" s="276">
        <f t="shared" si="1"/>
        <v>-0.09113473324884513</v>
      </c>
      <c r="S9" s="276">
        <f t="shared" si="2"/>
        <v>-0.6992698812900514</v>
      </c>
      <c r="T9" s="169">
        <f t="shared" si="3"/>
        <v>0.7334290737147525</v>
      </c>
      <c r="U9" s="1213">
        <f t="shared" si="4"/>
        <v>0.7014779579986808</v>
      </c>
      <c r="V9" s="727" t="s">
        <v>83</v>
      </c>
    </row>
    <row r="10" spans="1:22" ht="9" customHeight="1">
      <c r="A10" s="727" t="s">
        <v>82</v>
      </c>
      <c r="B10" s="169">
        <v>2.37</v>
      </c>
      <c r="C10" s="169">
        <v>1.42</v>
      </c>
      <c r="D10" s="169">
        <v>1.01</v>
      </c>
      <c r="E10" s="438">
        <v>1.0481657100074868</v>
      </c>
      <c r="F10" s="439">
        <v>1.1530653674380835</v>
      </c>
      <c r="G10" s="169">
        <v>1.0096994752742885</v>
      </c>
      <c r="H10" s="169">
        <v>0.9635811836115327</v>
      </c>
      <c r="I10" s="169">
        <v>1.2938861985472154</v>
      </c>
      <c r="J10" s="169">
        <v>1.2361307617841983</v>
      </c>
      <c r="K10" s="169">
        <v>0.9312228260042444</v>
      </c>
      <c r="L10" s="170">
        <v>0.9584664536741214</v>
      </c>
      <c r="M10" s="823">
        <f t="shared" si="0"/>
        <v>7</v>
      </c>
      <c r="N10" s="302">
        <v>127</v>
      </c>
      <c r="O10" s="1229">
        <v>129</v>
      </c>
      <c r="P10" s="302">
        <v>13637.981850696295</v>
      </c>
      <c r="Q10" s="780">
        <v>13459</v>
      </c>
      <c r="R10" s="276">
        <f t="shared" si="1"/>
        <v>0.02724362766987698</v>
      </c>
      <c r="S10" s="276">
        <f t="shared" si="2"/>
        <v>-1.4115335463258787</v>
      </c>
      <c r="T10" s="169">
        <f t="shared" si="3"/>
        <v>0.6555417369289848</v>
      </c>
      <c r="U10" s="1213">
        <f t="shared" si="4"/>
        <v>0.7071860641649456</v>
      </c>
      <c r="V10" s="727" t="s">
        <v>82</v>
      </c>
    </row>
    <row r="11" spans="1:22" ht="9" customHeight="1">
      <c r="A11" s="727" t="s">
        <v>86</v>
      </c>
      <c r="B11" s="169">
        <v>2.16</v>
      </c>
      <c r="C11" s="169">
        <v>1.9</v>
      </c>
      <c r="D11" s="169">
        <v>1.36</v>
      </c>
      <c r="E11" s="438">
        <v>1.1297333736256072</v>
      </c>
      <c r="F11" s="439">
        <v>1.1841924083168862</v>
      </c>
      <c r="G11" s="169">
        <v>1.143870671967653</v>
      </c>
      <c r="H11" s="169">
        <v>1.1040600679763342</v>
      </c>
      <c r="I11" s="169">
        <v>1.0826843028905422</v>
      </c>
      <c r="J11" s="169">
        <v>1.0391140262214498</v>
      </c>
      <c r="K11" s="169">
        <v>1.0223104920357364</v>
      </c>
      <c r="L11" s="170">
        <v>0.9748641552761871</v>
      </c>
      <c r="M11" s="823">
        <f t="shared" si="0"/>
        <v>8</v>
      </c>
      <c r="N11" s="302">
        <v>1456</v>
      </c>
      <c r="O11" s="1229">
        <v>1333</v>
      </c>
      <c r="P11" s="302">
        <v>142422.48429835183</v>
      </c>
      <c r="Q11" s="780">
        <v>136737</v>
      </c>
      <c r="R11" s="276">
        <f t="shared" si="1"/>
        <v>-0.047446336759549346</v>
      </c>
      <c r="S11" s="276">
        <f t="shared" si="2"/>
        <v>-1.185135844723813</v>
      </c>
      <c r="T11" s="169">
        <f t="shared" si="3"/>
        <v>0.7196636260576125</v>
      </c>
      <c r="U11" s="1213">
        <f t="shared" si="4"/>
        <v>0.7192847933514119</v>
      </c>
      <c r="V11" s="727" t="s">
        <v>86</v>
      </c>
    </row>
    <row r="12" spans="1:22" ht="9" customHeight="1">
      <c r="A12" s="727" t="s">
        <v>99</v>
      </c>
      <c r="B12" s="169">
        <v>1.87</v>
      </c>
      <c r="C12" s="169">
        <v>1.62</v>
      </c>
      <c r="D12" s="169">
        <v>1.17</v>
      </c>
      <c r="E12" s="438">
        <v>1.1850740671291957</v>
      </c>
      <c r="F12" s="439">
        <v>1.2093543277741545</v>
      </c>
      <c r="G12" s="169">
        <v>1.203081641594859</v>
      </c>
      <c r="H12" s="169">
        <v>1.0906116513678088</v>
      </c>
      <c r="I12" s="169">
        <v>1.0112621917266897</v>
      </c>
      <c r="J12" s="169">
        <v>1.166270098781455</v>
      </c>
      <c r="K12" s="169">
        <v>1.1285050499138825</v>
      </c>
      <c r="L12" s="170">
        <v>0.9975587909868455</v>
      </c>
      <c r="M12" s="823">
        <f t="shared" si="0"/>
        <v>9</v>
      </c>
      <c r="N12" s="302">
        <v>630</v>
      </c>
      <c r="O12" s="1229">
        <v>568</v>
      </c>
      <c r="P12" s="302">
        <v>55826.06830585969</v>
      </c>
      <c r="Q12" s="780">
        <v>56939</v>
      </c>
      <c r="R12" s="276">
        <f t="shared" si="1"/>
        <v>-0.13094625892703693</v>
      </c>
      <c r="S12" s="276">
        <f t="shared" si="2"/>
        <v>-0.8724412090131546</v>
      </c>
      <c r="T12" s="169">
        <f t="shared" si="3"/>
        <v>0.7944201322125938</v>
      </c>
      <c r="U12" s="1213">
        <f t="shared" si="4"/>
        <v>0.7360295944285444</v>
      </c>
      <c r="V12" s="727" t="s">
        <v>99</v>
      </c>
    </row>
    <row r="13" spans="1:22" ht="9" customHeight="1">
      <c r="A13" s="727" t="s">
        <v>74</v>
      </c>
      <c r="B13" s="169">
        <v>2.15</v>
      </c>
      <c r="C13" s="169">
        <v>1.73</v>
      </c>
      <c r="D13" s="169">
        <v>1.61</v>
      </c>
      <c r="E13" s="438">
        <v>1.4132035340314135</v>
      </c>
      <c r="F13" s="439">
        <v>1.3415903098386657</v>
      </c>
      <c r="G13" s="169">
        <v>1.2751637641795814</v>
      </c>
      <c r="H13" s="169">
        <v>1.273373297868117</v>
      </c>
      <c r="I13" s="169">
        <v>1.121692507210189</v>
      </c>
      <c r="J13" s="169">
        <v>1.085034405873986</v>
      </c>
      <c r="K13" s="169">
        <v>1.0939664172552657</v>
      </c>
      <c r="L13" s="170">
        <v>1.0400137648880647</v>
      </c>
      <c r="M13" s="823">
        <f t="shared" si="0"/>
        <v>10</v>
      </c>
      <c r="N13" s="302">
        <v>1085</v>
      </c>
      <c r="O13" s="1229">
        <v>1088</v>
      </c>
      <c r="P13" s="302">
        <v>99180.37545633601</v>
      </c>
      <c r="Q13" s="780">
        <v>104614</v>
      </c>
      <c r="R13" s="276">
        <f t="shared" si="1"/>
        <v>-0.053952652367200926</v>
      </c>
      <c r="S13" s="276">
        <f t="shared" si="2"/>
        <v>-1.1099862351119352</v>
      </c>
      <c r="T13" s="169">
        <f t="shared" si="3"/>
        <v>0.7701063862305139</v>
      </c>
      <c r="U13" s="1213">
        <f t="shared" si="4"/>
        <v>0.7673541815148617</v>
      </c>
      <c r="V13" s="727" t="s">
        <v>74</v>
      </c>
    </row>
    <row r="14" spans="1:22" ht="9" customHeight="1">
      <c r="A14" s="727" t="s">
        <v>72</v>
      </c>
      <c r="B14" s="169">
        <v>1.85</v>
      </c>
      <c r="C14" s="169">
        <v>1.58</v>
      </c>
      <c r="D14" s="169">
        <v>1.34</v>
      </c>
      <c r="E14" s="438">
        <v>1.1719217124407064</v>
      </c>
      <c r="F14" s="439">
        <v>1.269328409877683</v>
      </c>
      <c r="G14" s="169">
        <v>1.2271423783099327</v>
      </c>
      <c r="H14" s="169">
        <v>1.186449973492258</v>
      </c>
      <c r="I14" s="169">
        <v>1.1630851602633672</v>
      </c>
      <c r="J14" s="169">
        <v>1.0902182212042117</v>
      </c>
      <c r="K14" s="169">
        <v>1.1635234734041295</v>
      </c>
      <c r="L14" s="170">
        <v>1.0866679645328567</v>
      </c>
      <c r="M14" s="823">
        <f t="shared" si="0"/>
        <v>11</v>
      </c>
      <c r="N14" s="302">
        <v>651</v>
      </c>
      <c r="O14" s="1229">
        <v>614</v>
      </c>
      <c r="P14" s="302">
        <v>55950.7405635199</v>
      </c>
      <c r="Q14" s="780">
        <v>56503</v>
      </c>
      <c r="R14" s="276">
        <f t="shared" si="1"/>
        <v>-0.07685550887127279</v>
      </c>
      <c r="S14" s="276">
        <f t="shared" si="2"/>
        <v>-0.7633320354671433</v>
      </c>
      <c r="T14" s="169">
        <f t="shared" si="3"/>
        <v>0.8190716307779938</v>
      </c>
      <c r="U14" s="1213">
        <f t="shared" si="4"/>
        <v>0.8017770866641156</v>
      </c>
      <c r="V14" s="727" t="s">
        <v>72</v>
      </c>
    </row>
    <row r="15" spans="1:22" ht="9" customHeight="1">
      <c r="A15" s="727" t="s">
        <v>96</v>
      </c>
      <c r="B15" s="169">
        <v>2.35</v>
      </c>
      <c r="C15" s="169">
        <v>1.61</v>
      </c>
      <c r="D15" s="169">
        <v>1.52</v>
      </c>
      <c r="E15" s="438">
        <v>1.6506615922467585</v>
      </c>
      <c r="F15" s="439">
        <v>1.2450963670475865</v>
      </c>
      <c r="G15" s="169">
        <v>1.3352874124735385</v>
      </c>
      <c r="H15" s="169">
        <v>1.285946148404012</v>
      </c>
      <c r="I15" s="169">
        <v>1.198574667962423</v>
      </c>
      <c r="J15" s="169">
        <v>1.1209158120677318</v>
      </c>
      <c r="K15" s="169">
        <v>1.1211245966692949</v>
      </c>
      <c r="L15" s="170">
        <v>1.1143410852713178</v>
      </c>
      <c r="M15" s="823">
        <f t="shared" si="0"/>
        <v>12</v>
      </c>
      <c r="N15" s="302">
        <v>287</v>
      </c>
      <c r="O15" s="1229">
        <v>299</v>
      </c>
      <c r="P15" s="302">
        <v>25599.29564052355</v>
      </c>
      <c r="Q15" s="780">
        <v>26832</v>
      </c>
      <c r="R15" s="276">
        <f t="shared" si="1"/>
        <v>-0.00678351139797706</v>
      </c>
      <c r="S15" s="276">
        <f t="shared" si="2"/>
        <v>-1.2356589147286823</v>
      </c>
      <c r="T15" s="169">
        <f t="shared" si="3"/>
        <v>0.7892246032756152</v>
      </c>
      <c r="U15" s="1213">
        <f t="shared" si="4"/>
        <v>0.8221951673002976</v>
      </c>
      <c r="V15" s="727" t="s">
        <v>96</v>
      </c>
    </row>
    <row r="16" spans="1:22" ht="9" customHeight="1">
      <c r="A16" s="727" t="s">
        <v>87</v>
      </c>
      <c r="B16" s="169">
        <v>1.97</v>
      </c>
      <c r="C16" s="169">
        <v>1.7</v>
      </c>
      <c r="D16" s="169">
        <v>1.21</v>
      </c>
      <c r="E16" s="438">
        <v>1.2757559160701808</v>
      </c>
      <c r="F16" s="439">
        <v>1.2928163318916586</v>
      </c>
      <c r="G16" s="169">
        <v>1.3146549726036287</v>
      </c>
      <c r="H16" s="169">
        <v>1.17222640400962</v>
      </c>
      <c r="I16" s="169">
        <v>1.1517724398588498</v>
      </c>
      <c r="J16" s="169">
        <v>1.1973825922473325</v>
      </c>
      <c r="K16" s="169">
        <v>1.1240788914648825</v>
      </c>
      <c r="L16" s="170">
        <v>1.1362095615153076</v>
      </c>
      <c r="M16" s="823">
        <f t="shared" si="0"/>
        <v>13</v>
      </c>
      <c r="N16" s="302">
        <v>1238</v>
      </c>
      <c r="O16" s="1229">
        <v>1257</v>
      </c>
      <c r="P16" s="302">
        <v>110134.61861085721</v>
      </c>
      <c r="Q16" s="780">
        <v>110631</v>
      </c>
      <c r="R16" s="276">
        <f t="shared" si="1"/>
        <v>0.012130670050425119</v>
      </c>
      <c r="S16" s="276">
        <f t="shared" si="2"/>
        <v>-0.8337904384846924</v>
      </c>
      <c r="T16" s="169">
        <f t="shared" si="3"/>
        <v>0.7913043026640094</v>
      </c>
      <c r="U16" s="1213">
        <f t="shared" si="4"/>
        <v>0.8383304024824878</v>
      </c>
      <c r="V16" s="727" t="s">
        <v>87</v>
      </c>
    </row>
    <row r="17" spans="1:22" ht="9" customHeight="1">
      <c r="A17" s="727" t="s">
        <v>58</v>
      </c>
      <c r="B17" s="169">
        <v>2.21</v>
      </c>
      <c r="C17" s="169">
        <v>1.81</v>
      </c>
      <c r="D17" s="169">
        <v>1.02</v>
      </c>
      <c r="E17" s="438">
        <v>1.6303176845179668</v>
      </c>
      <c r="F17" s="439">
        <v>1.7134210219997672</v>
      </c>
      <c r="G17" s="169">
        <v>1.703984383970605</v>
      </c>
      <c r="H17" s="169">
        <v>1.4569261624288252</v>
      </c>
      <c r="I17" s="169">
        <v>1.4490858774051556</v>
      </c>
      <c r="J17" s="169">
        <v>1.2635002710479128</v>
      </c>
      <c r="K17" s="169">
        <v>1.1202475778583199</v>
      </c>
      <c r="L17" s="170">
        <v>1.1372734177734896</v>
      </c>
      <c r="M17" s="823">
        <f t="shared" si="0"/>
        <v>14</v>
      </c>
      <c r="N17" s="302">
        <v>535</v>
      </c>
      <c r="O17" s="1229">
        <v>554</v>
      </c>
      <c r="P17" s="302">
        <v>47757.3003123835</v>
      </c>
      <c r="Q17" s="780">
        <v>48713</v>
      </c>
      <c r="R17" s="276">
        <f t="shared" si="1"/>
        <v>0.017025839915169705</v>
      </c>
      <c r="S17" s="276">
        <f t="shared" si="2"/>
        <v>-1.0727265822265104</v>
      </c>
      <c r="T17" s="169">
        <f t="shared" si="3"/>
        <v>0.788607218887463</v>
      </c>
      <c r="U17" s="1213">
        <f t="shared" si="4"/>
        <v>0.8391153483897514</v>
      </c>
      <c r="V17" s="727" t="s">
        <v>58</v>
      </c>
    </row>
    <row r="18" spans="1:22" ht="9" customHeight="1">
      <c r="A18" s="727" t="s">
        <v>66</v>
      </c>
      <c r="B18" s="169">
        <v>2.02</v>
      </c>
      <c r="C18" s="169">
        <v>1.72</v>
      </c>
      <c r="D18" s="169">
        <v>1.33</v>
      </c>
      <c r="E18" s="438">
        <v>1.3784924075982345</v>
      </c>
      <c r="F18" s="439">
        <v>1.3723092451328636</v>
      </c>
      <c r="G18" s="169">
        <v>1.3386969763095227</v>
      </c>
      <c r="H18" s="169">
        <v>1.363858226327251</v>
      </c>
      <c r="I18" s="169">
        <v>1.2424978237962159</v>
      </c>
      <c r="J18" s="169">
        <v>1.2636250533860696</v>
      </c>
      <c r="K18" s="169">
        <v>1.1805612736134306</v>
      </c>
      <c r="L18" s="170">
        <v>1.162044230250365</v>
      </c>
      <c r="M18" s="823">
        <f t="shared" si="0"/>
        <v>15</v>
      </c>
      <c r="N18" s="302">
        <v>1254</v>
      </c>
      <c r="O18" s="1229">
        <v>1249</v>
      </c>
      <c r="P18" s="302">
        <v>106220.66198747906</v>
      </c>
      <c r="Q18" s="780">
        <v>107483</v>
      </c>
      <c r="R18" s="276">
        <f t="shared" si="1"/>
        <v>-0.018517043363065477</v>
      </c>
      <c r="S18" s="276">
        <f t="shared" si="2"/>
        <v>-0.8579557697496349</v>
      </c>
      <c r="T18" s="169">
        <f t="shared" si="3"/>
        <v>0.831065526149501</v>
      </c>
      <c r="U18" s="1213">
        <f t="shared" si="4"/>
        <v>0.8573920166179808</v>
      </c>
      <c r="V18" s="727" t="s">
        <v>66</v>
      </c>
    </row>
    <row r="19" spans="1:22" ht="9" customHeight="1">
      <c r="A19" s="727" t="s">
        <v>57</v>
      </c>
      <c r="B19" s="169">
        <v>2.3</v>
      </c>
      <c r="C19" s="169">
        <v>1.81</v>
      </c>
      <c r="D19" s="169">
        <v>1.63</v>
      </c>
      <c r="E19" s="438">
        <v>1.223874853660048</v>
      </c>
      <c r="F19" s="439">
        <v>1.2732416487771279</v>
      </c>
      <c r="G19" s="169">
        <v>1.2706345694860754</v>
      </c>
      <c r="H19" s="169">
        <v>1.3025661944671068</v>
      </c>
      <c r="I19" s="169">
        <v>1.2525956396294506</v>
      </c>
      <c r="J19" s="169">
        <v>1.3147384948992762</v>
      </c>
      <c r="K19" s="169">
        <v>1.275135555216994</v>
      </c>
      <c r="L19" s="170">
        <v>1.2104339774360973</v>
      </c>
      <c r="M19" s="823">
        <f t="shared" si="0"/>
        <v>16</v>
      </c>
      <c r="N19" s="302">
        <v>4236</v>
      </c>
      <c r="O19" s="1229">
        <v>3974</v>
      </c>
      <c r="P19" s="302">
        <v>332199.9753413782</v>
      </c>
      <c r="Q19" s="780">
        <v>328312</v>
      </c>
      <c r="R19" s="276">
        <f t="shared" si="1"/>
        <v>-0.0647015777808968</v>
      </c>
      <c r="S19" s="276">
        <f t="shared" si="2"/>
        <v>-1.0895660225639026</v>
      </c>
      <c r="T19" s="169">
        <f t="shared" si="3"/>
        <v>0.8976418461235653</v>
      </c>
      <c r="U19" s="1213">
        <f t="shared" si="4"/>
        <v>0.8930954621867181</v>
      </c>
      <c r="V19" s="727" t="s">
        <v>57</v>
      </c>
    </row>
    <row r="20" spans="1:22" ht="9" customHeight="1">
      <c r="A20" s="727" t="s">
        <v>73</v>
      </c>
      <c r="B20" s="169">
        <v>2.21</v>
      </c>
      <c r="C20" s="169">
        <v>1.65</v>
      </c>
      <c r="D20" s="169">
        <v>1.35</v>
      </c>
      <c r="E20" s="438">
        <v>1.1909795630725863</v>
      </c>
      <c r="F20" s="439">
        <v>1.3302847640823112</v>
      </c>
      <c r="G20" s="169">
        <v>1.4666938276634753</v>
      </c>
      <c r="H20" s="169">
        <v>1.3881437768240343</v>
      </c>
      <c r="I20" s="169">
        <v>1.297832485951298</v>
      </c>
      <c r="J20" s="169">
        <v>1.1323283082077051</v>
      </c>
      <c r="K20" s="169">
        <v>1.2506106468239344</v>
      </c>
      <c r="L20" s="170">
        <v>1.217159960093116</v>
      </c>
      <c r="M20" s="823">
        <f t="shared" si="0"/>
        <v>17</v>
      </c>
      <c r="N20" s="302">
        <v>188</v>
      </c>
      <c r="O20" s="1229">
        <v>183</v>
      </c>
      <c r="P20" s="302">
        <v>15032.65628494744</v>
      </c>
      <c r="Q20" s="780">
        <v>15035</v>
      </c>
      <c r="R20" s="276">
        <f t="shared" si="1"/>
        <v>-0.03345068673081841</v>
      </c>
      <c r="S20" s="276">
        <f t="shared" si="2"/>
        <v>-0.992840039906884</v>
      </c>
      <c r="T20" s="169">
        <f t="shared" si="3"/>
        <v>0.8803773412198407</v>
      </c>
      <c r="U20" s="1213">
        <f t="shared" si="4"/>
        <v>0.8980580993083674</v>
      </c>
      <c r="V20" s="727" t="s">
        <v>73</v>
      </c>
    </row>
    <row r="21" spans="1:22" ht="9" customHeight="1">
      <c r="A21" s="727" t="s">
        <v>60</v>
      </c>
      <c r="B21" s="169">
        <v>2.3</v>
      </c>
      <c r="C21" s="169">
        <v>1.85</v>
      </c>
      <c r="D21" s="169">
        <v>1.99</v>
      </c>
      <c r="E21" s="438">
        <v>1.4927184466019416</v>
      </c>
      <c r="F21" s="439">
        <v>1.5786419036564132</v>
      </c>
      <c r="G21" s="169">
        <v>1.3971830985915492</v>
      </c>
      <c r="H21" s="169">
        <v>1.5701017249004865</v>
      </c>
      <c r="I21" s="169">
        <v>1.4407053005053219</v>
      </c>
      <c r="J21" s="169">
        <v>1.409339503575936</v>
      </c>
      <c r="K21" s="169">
        <v>1.5697683015707133</v>
      </c>
      <c r="L21" s="170">
        <v>1.2337867763366024</v>
      </c>
      <c r="M21" s="823">
        <f t="shared" si="0"/>
        <v>18</v>
      </c>
      <c r="N21" s="302">
        <v>148</v>
      </c>
      <c r="O21" s="1229">
        <v>117</v>
      </c>
      <c r="P21" s="302">
        <v>9428.142984662825</v>
      </c>
      <c r="Q21" s="780">
        <v>9483</v>
      </c>
      <c r="R21" s="276">
        <f t="shared" si="1"/>
        <v>-0.33598152523411096</v>
      </c>
      <c r="S21" s="276">
        <f t="shared" si="2"/>
        <v>-1.0662132236633974</v>
      </c>
      <c r="T21" s="169">
        <f t="shared" si="3"/>
        <v>1.105050918267587</v>
      </c>
      <c r="U21" s="1213">
        <f t="shared" si="4"/>
        <v>0.9103258763325415</v>
      </c>
      <c r="V21" s="727" t="s">
        <v>60</v>
      </c>
    </row>
    <row r="22" spans="1:22" ht="9" customHeight="1">
      <c r="A22" s="727" t="s">
        <v>97</v>
      </c>
      <c r="B22" s="169">
        <v>2.07</v>
      </c>
      <c r="C22" s="169">
        <v>1.58</v>
      </c>
      <c r="D22" s="169">
        <v>1.18</v>
      </c>
      <c r="E22" s="438">
        <v>1.2432988863785244</v>
      </c>
      <c r="F22" s="439">
        <v>1.267882568309716</v>
      </c>
      <c r="G22" s="169">
        <v>1.1801162040025823</v>
      </c>
      <c r="H22" s="169">
        <v>1.2267783733152937</v>
      </c>
      <c r="I22" s="169">
        <v>1.172711943912674</v>
      </c>
      <c r="J22" s="169">
        <v>1.1787843708378456</v>
      </c>
      <c r="K22" s="169">
        <v>1.198380626615407</v>
      </c>
      <c r="L22" s="170">
        <v>1.2512640569221585</v>
      </c>
      <c r="M22" s="823">
        <f t="shared" si="0"/>
        <v>19</v>
      </c>
      <c r="N22" s="302">
        <v>963</v>
      </c>
      <c r="O22" s="1229">
        <v>1027</v>
      </c>
      <c r="P22" s="302">
        <v>80358.44193508086</v>
      </c>
      <c r="Q22" s="780">
        <v>82077</v>
      </c>
      <c r="R22" s="276">
        <f t="shared" si="1"/>
        <v>0.05288343030675158</v>
      </c>
      <c r="S22" s="276">
        <f t="shared" si="2"/>
        <v>-0.8187359430778414</v>
      </c>
      <c r="T22" s="169">
        <f t="shared" si="3"/>
        <v>0.8436096018440256</v>
      </c>
      <c r="U22" s="1213">
        <f t="shared" si="4"/>
        <v>0.9232211521371635</v>
      </c>
      <c r="V22" s="727" t="s">
        <v>97</v>
      </c>
    </row>
    <row r="23" spans="1:22" ht="9" customHeight="1">
      <c r="A23" s="727" t="s">
        <v>67</v>
      </c>
      <c r="B23" s="169">
        <v>2.04</v>
      </c>
      <c r="C23" s="169">
        <v>1.73</v>
      </c>
      <c r="D23" s="169">
        <v>1.57</v>
      </c>
      <c r="E23" s="438">
        <v>1.234794389094296</v>
      </c>
      <c r="F23" s="439">
        <v>1.2691276667038982</v>
      </c>
      <c r="G23" s="169">
        <v>1.0920673441528894</v>
      </c>
      <c r="H23" s="169">
        <v>1.1501703189860848</v>
      </c>
      <c r="I23" s="169">
        <v>1.3023805921912175</v>
      </c>
      <c r="J23" s="169">
        <v>1.3064248805693672</v>
      </c>
      <c r="K23" s="169">
        <v>1.2600500539011594</v>
      </c>
      <c r="L23" s="170">
        <v>1.2563306192115056</v>
      </c>
      <c r="M23" s="823">
        <f t="shared" si="0"/>
        <v>20</v>
      </c>
      <c r="N23" s="302">
        <v>899</v>
      </c>
      <c r="O23" s="1229">
        <v>898</v>
      </c>
      <c r="P23" s="302">
        <v>71346.37209185971</v>
      </c>
      <c r="Q23" s="780">
        <v>71478</v>
      </c>
      <c r="R23" s="276">
        <f t="shared" si="1"/>
        <v>-0.0037194346896538555</v>
      </c>
      <c r="S23" s="276">
        <f t="shared" si="2"/>
        <v>-0.7836693807884945</v>
      </c>
      <c r="T23" s="169">
        <f t="shared" si="3"/>
        <v>0.8870222871320188</v>
      </c>
      <c r="U23" s="1213">
        <f t="shared" si="4"/>
        <v>0.9269594178119976</v>
      </c>
      <c r="V23" s="727" t="s">
        <v>67</v>
      </c>
    </row>
    <row r="24" spans="1:22" ht="9" customHeight="1">
      <c r="A24" s="727" t="s">
        <v>100</v>
      </c>
      <c r="B24" s="169">
        <v>2.02</v>
      </c>
      <c r="C24" s="169">
        <v>1.53</v>
      </c>
      <c r="D24" s="169">
        <v>1.29</v>
      </c>
      <c r="E24" s="438">
        <v>1.3952432507945378</v>
      </c>
      <c r="F24" s="439">
        <v>1.3323089280413487</v>
      </c>
      <c r="G24" s="169">
        <v>1.3669015762775338</v>
      </c>
      <c r="H24" s="169">
        <v>1.4224607900696136</v>
      </c>
      <c r="I24" s="169">
        <v>1.3112799880792727</v>
      </c>
      <c r="J24" s="169">
        <v>1.3579485812353167</v>
      </c>
      <c r="K24" s="169">
        <v>1.2091059479995403</v>
      </c>
      <c r="L24" s="170">
        <v>1.2707377338510413</v>
      </c>
      <c r="M24" s="823">
        <f t="shared" si="0"/>
        <v>21</v>
      </c>
      <c r="N24" s="302">
        <v>724</v>
      </c>
      <c r="O24" s="1229">
        <v>756</v>
      </c>
      <c r="P24" s="302">
        <v>59878.95446200181</v>
      </c>
      <c r="Q24" s="780">
        <v>59493</v>
      </c>
      <c r="R24" s="276">
        <f t="shared" si="1"/>
        <v>0.061631785851500975</v>
      </c>
      <c r="S24" s="276">
        <f t="shared" si="2"/>
        <v>-0.7492622661489587</v>
      </c>
      <c r="T24" s="169">
        <f t="shared" si="3"/>
        <v>0.8511597773905648</v>
      </c>
      <c r="U24" s="1213">
        <f t="shared" si="4"/>
        <v>0.9375894306401467</v>
      </c>
      <c r="V24" s="727" t="s">
        <v>100</v>
      </c>
    </row>
    <row r="25" spans="1:22" ht="9" customHeight="1">
      <c r="A25" s="727" t="s">
        <v>89</v>
      </c>
      <c r="B25" s="169">
        <v>2.44</v>
      </c>
      <c r="C25" s="169">
        <v>1.87</v>
      </c>
      <c r="D25" s="169">
        <v>1.66</v>
      </c>
      <c r="E25" s="438">
        <v>1.2882033704655813</v>
      </c>
      <c r="F25" s="439">
        <v>1.4186871329728472</v>
      </c>
      <c r="G25" s="169">
        <v>1.2609173462895482</v>
      </c>
      <c r="H25" s="169">
        <v>1.4587725796341673</v>
      </c>
      <c r="I25" s="169">
        <v>1.2809708410584864</v>
      </c>
      <c r="J25" s="169">
        <v>1.383141545263874</v>
      </c>
      <c r="K25" s="169">
        <v>1.3518934883573113</v>
      </c>
      <c r="L25" s="170">
        <v>1.3093525179856116</v>
      </c>
      <c r="M25" s="823">
        <f t="shared" si="0"/>
        <v>22</v>
      </c>
      <c r="N25" s="302">
        <v>477</v>
      </c>
      <c r="O25" s="1229">
        <v>455</v>
      </c>
      <c r="P25" s="302">
        <v>35283.84477830452</v>
      </c>
      <c r="Q25" s="780">
        <v>34750</v>
      </c>
      <c r="R25" s="276">
        <f t="shared" si="1"/>
        <v>-0.04254097037169968</v>
      </c>
      <c r="S25" s="276">
        <f t="shared" si="2"/>
        <v>-1.1306474820143884</v>
      </c>
      <c r="T25" s="169">
        <f t="shared" si="3"/>
        <v>0.9516762054721118</v>
      </c>
      <c r="U25" s="1213">
        <f t="shared" si="4"/>
        <v>0.9660806074633163</v>
      </c>
      <c r="V25" s="727" t="s">
        <v>89</v>
      </c>
    </row>
    <row r="26" spans="1:22" ht="9" customHeight="1">
      <c r="A26" s="727" t="s">
        <v>81</v>
      </c>
      <c r="B26" s="169">
        <v>2.09</v>
      </c>
      <c r="C26" s="169">
        <v>1.58</v>
      </c>
      <c r="D26" s="169">
        <v>1.43</v>
      </c>
      <c r="E26" s="438">
        <v>1.526464244234279</v>
      </c>
      <c r="F26" s="439">
        <v>1.3589658601259529</v>
      </c>
      <c r="G26" s="169">
        <v>1.6400448741919975</v>
      </c>
      <c r="H26" s="169">
        <v>1.5408077408498109</v>
      </c>
      <c r="I26" s="169">
        <v>1.3249178446612069</v>
      </c>
      <c r="J26" s="169">
        <v>1.4307189881291793</v>
      </c>
      <c r="K26" s="169">
        <v>1.3783189367486917</v>
      </c>
      <c r="L26" s="170">
        <v>1.3169401718195382</v>
      </c>
      <c r="M26" s="823">
        <f t="shared" si="0"/>
        <v>23</v>
      </c>
      <c r="N26" s="302">
        <v>269</v>
      </c>
      <c r="O26" s="1229">
        <v>256</v>
      </c>
      <c r="P26" s="302">
        <v>19516.527911496487</v>
      </c>
      <c r="Q26" s="780">
        <v>19439</v>
      </c>
      <c r="R26" s="276">
        <f t="shared" si="1"/>
        <v>-0.061378764929153506</v>
      </c>
      <c r="S26" s="276">
        <f t="shared" si="2"/>
        <v>-0.7730598281804617</v>
      </c>
      <c r="T26" s="169">
        <f t="shared" si="3"/>
        <v>0.9702786106686677</v>
      </c>
      <c r="U26" s="1213">
        <f t="shared" si="4"/>
        <v>0.9716790121132561</v>
      </c>
      <c r="V26" s="727" t="s">
        <v>81</v>
      </c>
    </row>
    <row r="27" spans="1:22" ht="9" customHeight="1">
      <c r="A27" s="727" t="s">
        <v>63</v>
      </c>
      <c r="B27" s="169">
        <v>1.95</v>
      </c>
      <c r="C27" s="169">
        <v>1.92</v>
      </c>
      <c r="D27" s="169">
        <v>1.72</v>
      </c>
      <c r="E27" s="438">
        <v>1.5334191735924148</v>
      </c>
      <c r="F27" s="439">
        <v>1.6103059581320451</v>
      </c>
      <c r="G27" s="169">
        <v>1.3391852352014404</v>
      </c>
      <c r="H27" s="169">
        <v>1.449742268041237</v>
      </c>
      <c r="I27" s="169">
        <v>1.4601542416452442</v>
      </c>
      <c r="J27" s="169">
        <v>1.3884756520876724</v>
      </c>
      <c r="K27" s="169">
        <v>1.5693571818789072</v>
      </c>
      <c r="L27" s="170">
        <v>1.3339777670372162</v>
      </c>
      <c r="M27" s="823">
        <f t="shared" si="0"/>
        <v>24</v>
      </c>
      <c r="N27" s="302">
        <v>161</v>
      </c>
      <c r="O27" s="1229">
        <v>138</v>
      </c>
      <c r="P27" s="302">
        <v>10258.977488301505</v>
      </c>
      <c r="Q27" s="780">
        <v>10345</v>
      </c>
      <c r="R27" s="276">
        <f t="shared" si="1"/>
        <v>-0.235379414841691</v>
      </c>
      <c r="S27" s="276">
        <f t="shared" si="2"/>
        <v>-0.6160222329627838</v>
      </c>
      <c r="T27" s="169">
        <f t="shared" si="3"/>
        <v>1.1047615072809505</v>
      </c>
      <c r="U27" s="1213">
        <f t="shared" si="4"/>
        <v>0.9842498745139572</v>
      </c>
      <c r="V27" s="727" t="s">
        <v>63</v>
      </c>
    </row>
    <row r="28" spans="1:22" ht="9" customHeight="1">
      <c r="A28" s="727" t="s">
        <v>90</v>
      </c>
      <c r="B28" s="169">
        <v>2.1</v>
      </c>
      <c r="C28" s="169">
        <v>1.77</v>
      </c>
      <c r="D28" s="169">
        <v>1.41</v>
      </c>
      <c r="E28" s="438">
        <v>1.4852888007270098</v>
      </c>
      <c r="F28" s="439">
        <v>1.4853792085744244</v>
      </c>
      <c r="G28" s="169">
        <v>1.5448524062942686</v>
      </c>
      <c r="H28" s="169">
        <v>1.48288151052686</v>
      </c>
      <c r="I28" s="169">
        <v>1.3787360044415655</v>
      </c>
      <c r="J28" s="169">
        <v>1.4957146294959367</v>
      </c>
      <c r="K28" s="169">
        <v>1.4161123765488115</v>
      </c>
      <c r="L28" s="170">
        <v>1.3716777523252284</v>
      </c>
      <c r="M28" s="823">
        <f t="shared" si="0"/>
        <v>25</v>
      </c>
      <c r="N28" s="302">
        <v>1525</v>
      </c>
      <c r="O28" s="1229">
        <v>1491</v>
      </c>
      <c r="P28" s="302">
        <v>107689.19368648957</v>
      </c>
      <c r="Q28" s="780">
        <v>108699</v>
      </c>
      <c r="R28" s="276">
        <f t="shared" si="1"/>
        <v>-0.04443462422358313</v>
      </c>
      <c r="S28" s="276">
        <f t="shared" si="2"/>
        <v>-0.7283222476747717</v>
      </c>
      <c r="T28" s="169">
        <f t="shared" si="3"/>
        <v>0.9968836041023001</v>
      </c>
      <c r="U28" s="1213">
        <f t="shared" si="4"/>
        <v>1.0120660845781755</v>
      </c>
      <c r="V28" s="727" t="s">
        <v>90</v>
      </c>
    </row>
    <row r="29" spans="1:22" ht="9" customHeight="1">
      <c r="A29" s="727" t="s">
        <v>95</v>
      </c>
      <c r="B29" s="169">
        <v>2.52</v>
      </c>
      <c r="C29" s="169">
        <v>1.78</v>
      </c>
      <c r="D29" s="169">
        <v>1.54</v>
      </c>
      <c r="E29" s="438">
        <v>1.7126835829576852</v>
      </c>
      <c r="F29" s="439">
        <v>1.7223437565038826</v>
      </c>
      <c r="G29" s="169">
        <v>1.6853220888040321</v>
      </c>
      <c r="H29" s="169">
        <v>1.64489879955957</v>
      </c>
      <c r="I29" s="169">
        <v>1.5510285358082838</v>
      </c>
      <c r="J29" s="169">
        <v>1.489985967597908</v>
      </c>
      <c r="K29" s="169">
        <v>1.4682613424992976</v>
      </c>
      <c r="L29" s="170">
        <v>1.3814322038423779</v>
      </c>
      <c r="M29" s="823">
        <f t="shared" si="0"/>
        <v>26</v>
      </c>
      <c r="N29" s="302">
        <v>3475</v>
      </c>
      <c r="O29" s="1229">
        <v>3363</v>
      </c>
      <c r="P29" s="302">
        <v>236674.4869877729</v>
      </c>
      <c r="Q29" s="780">
        <v>243443</v>
      </c>
      <c r="R29" s="276">
        <f t="shared" si="1"/>
        <v>-0.08682913865691977</v>
      </c>
      <c r="S29" s="276">
        <f t="shared" si="2"/>
        <v>-1.1385677961576222</v>
      </c>
      <c r="T29" s="169">
        <f t="shared" si="3"/>
        <v>1.03359428468658</v>
      </c>
      <c r="U29" s="1213">
        <f t="shared" si="4"/>
        <v>1.0192632192823246</v>
      </c>
      <c r="V29" s="727" t="s">
        <v>95</v>
      </c>
    </row>
    <row r="30" spans="1:22" ht="9" customHeight="1">
      <c r="A30" s="727" t="s">
        <v>68</v>
      </c>
      <c r="B30" s="169">
        <v>2.41</v>
      </c>
      <c r="C30" s="169">
        <v>1.71</v>
      </c>
      <c r="D30" s="169">
        <v>1.78</v>
      </c>
      <c r="E30" s="438">
        <v>1.6388197653750443</v>
      </c>
      <c r="F30" s="439">
        <v>1.7545729000177588</v>
      </c>
      <c r="G30" s="169">
        <v>1.8000914108919595</v>
      </c>
      <c r="H30" s="169">
        <v>1.6427176339285714</v>
      </c>
      <c r="I30" s="169">
        <v>1.5802824626354037</v>
      </c>
      <c r="J30" s="169">
        <v>1.4449208331926673</v>
      </c>
      <c r="K30" s="169">
        <v>1.5774810336555958</v>
      </c>
      <c r="L30" s="170">
        <v>1.384451544195953</v>
      </c>
      <c r="M30" s="823">
        <f t="shared" si="0"/>
        <v>27</v>
      </c>
      <c r="N30" s="302">
        <v>468</v>
      </c>
      <c r="O30" s="1229">
        <v>416</v>
      </c>
      <c r="P30" s="302">
        <v>29667.551622822</v>
      </c>
      <c r="Q30" s="780">
        <v>30048</v>
      </c>
      <c r="R30" s="276">
        <f t="shared" si="1"/>
        <v>-0.1930294894596427</v>
      </c>
      <c r="S30" s="276">
        <f t="shared" si="2"/>
        <v>-1.025548455804047</v>
      </c>
      <c r="T30" s="169">
        <f t="shared" si="3"/>
        <v>1.1104803575448505</v>
      </c>
      <c r="U30" s="1213">
        <f t="shared" si="4"/>
        <v>1.021490981571588</v>
      </c>
      <c r="V30" s="727" t="s">
        <v>68</v>
      </c>
    </row>
    <row r="31" spans="1:22" ht="9" customHeight="1">
      <c r="A31" s="727" t="s">
        <v>80</v>
      </c>
      <c r="B31" s="169">
        <v>1.62</v>
      </c>
      <c r="C31" s="169">
        <v>1.76</v>
      </c>
      <c r="D31" s="169">
        <v>0.99</v>
      </c>
      <c r="E31" s="438">
        <v>1.191630871553277</v>
      </c>
      <c r="F31" s="439">
        <v>1.4512785072563927</v>
      </c>
      <c r="G31" s="169">
        <v>1.3222464558342422</v>
      </c>
      <c r="H31" s="169">
        <v>1.4059989287627208</v>
      </c>
      <c r="I31" s="169">
        <v>1.316829075585989</v>
      </c>
      <c r="J31" s="169">
        <v>1.6248348745046235</v>
      </c>
      <c r="K31" s="169">
        <v>1.4334198934155737</v>
      </c>
      <c r="L31" s="170">
        <v>1.4150943396226414</v>
      </c>
      <c r="M31" s="823">
        <f t="shared" si="0"/>
        <v>28</v>
      </c>
      <c r="N31" s="302">
        <v>111</v>
      </c>
      <c r="O31" s="1229">
        <v>111</v>
      </c>
      <c r="P31" s="302">
        <v>7743.718397510696</v>
      </c>
      <c r="Q31" s="780">
        <v>7844</v>
      </c>
      <c r="R31" s="276">
        <f t="shared" si="1"/>
        <v>-0.018325553792932325</v>
      </c>
      <c r="S31" s="276">
        <f t="shared" si="2"/>
        <v>-0.2049056603773587</v>
      </c>
      <c r="T31" s="169">
        <f t="shared" si="3"/>
        <v>1.0090673686664147</v>
      </c>
      <c r="U31" s="1213">
        <f t="shared" si="4"/>
        <v>1.0441001796397544</v>
      </c>
      <c r="V31" s="727" t="s">
        <v>80</v>
      </c>
    </row>
    <row r="32" spans="1:22" ht="9" customHeight="1">
      <c r="A32" s="727" t="s">
        <v>64</v>
      </c>
      <c r="B32" s="169">
        <v>1.83</v>
      </c>
      <c r="C32" s="169">
        <v>1.76</v>
      </c>
      <c r="D32" s="169">
        <v>1.89</v>
      </c>
      <c r="E32" s="438">
        <v>1.5119084021336595</v>
      </c>
      <c r="F32" s="439">
        <v>1.4892057569296373</v>
      </c>
      <c r="G32" s="169">
        <v>1.3096897591337893</v>
      </c>
      <c r="H32" s="169">
        <v>1.4176417641764176</v>
      </c>
      <c r="I32" s="169">
        <v>1.2366034624896949</v>
      </c>
      <c r="J32" s="169">
        <v>1.4488087572440438</v>
      </c>
      <c r="K32" s="169">
        <v>1.4019643746648083</v>
      </c>
      <c r="L32" s="170">
        <v>1.4238633091223243</v>
      </c>
      <c r="M32" s="823">
        <f t="shared" si="0"/>
        <v>29</v>
      </c>
      <c r="N32" s="302">
        <v>439</v>
      </c>
      <c r="O32" s="1229">
        <v>445</v>
      </c>
      <c r="P32" s="302">
        <v>31313.206521739132</v>
      </c>
      <c r="Q32" s="780">
        <v>31253</v>
      </c>
      <c r="R32" s="276">
        <f t="shared" si="1"/>
        <v>0.021898934457516006</v>
      </c>
      <c r="S32" s="276">
        <f t="shared" si="2"/>
        <v>-0.4061366908776758</v>
      </c>
      <c r="T32" s="169">
        <f t="shared" si="3"/>
        <v>0.9869240053144245</v>
      </c>
      <c r="U32" s="1213">
        <f t="shared" si="4"/>
        <v>1.0505701953648656</v>
      </c>
      <c r="V32" s="727" t="s">
        <v>64</v>
      </c>
    </row>
    <row r="33" spans="1:22" ht="9" customHeight="1">
      <c r="A33" s="727" t="s">
        <v>76</v>
      </c>
      <c r="B33" s="169">
        <v>2.19</v>
      </c>
      <c r="C33" s="169">
        <v>1.85</v>
      </c>
      <c r="D33" s="169">
        <v>1.66</v>
      </c>
      <c r="E33" s="438">
        <v>1.7247290669767303</v>
      </c>
      <c r="F33" s="439">
        <v>1.6234918381831085</v>
      </c>
      <c r="G33" s="169">
        <v>1.772222466734152</v>
      </c>
      <c r="H33" s="169">
        <v>1.8074321846162875</v>
      </c>
      <c r="I33" s="169">
        <v>1.63782357886193</v>
      </c>
      <c r="J33" s="169">
        <v>1.8282572650318527</v>
      </c>
      <c r="K33" s="169">
        <v>1.5825487666828488</v>
      </c>
      <c r="L33" s="170">
        <v>1.434541799829359</v>
      </c>
      <c r="M33" s="823">
        <f t="shared" si="0"/>
        <v>30</v>
      </c>
      <c r="N33" s="302">
        <v>1096</v>
      </c>
      <c r="O33" s="1229">
        <v>992</v>
      </c>
      <c r="P33" s="302">
        <v>69255.3697600931</v>
      </c>
      <c r="Q33" s="780">
        <v>69151</v>
      </c>
      <c r="R33" s="276">
        <f t="shared" si="1"/>
        <v>-0.1480069668534898</v>
      </c>
      <c r="S33" s="276">
        <f t="shared" si="2"/>
        <v>-0.7554582001706409</v>
      </c>
      <c r="T33" s="169">
        <f t="shared" si="3"/>
        <v>1.1140478286357736</v>
      </c>
      <c r="U33" s="1213">
        <f t="shared" si="4"/>
        <v>1.0584491146378165</v>
      </c>
      <c r="V33" s="727" t="s">
        <v>76</v>
      </c>
    </row>
    <row r="34" spans="1:22" ht="9" customHeight="1">
      <c r="A34" s="727" t="s">
        <v>62</v>
      </c>
      <c r="B34" s="169">
        <v>2.49</v>
      </c>
      <c r="C34" s="169">
        <v>1.94</v>
      </c>
      <c r="D34" s="169">
        <v>1.52</v>
      </c>
      <c r="E34" s="438">
        <v>1.467479287686887</v>
      </c>
      <c r="F34" s="439">
        <v>1.496797872044635</v>
      </c>
      <c r="G34" s="169">
        <v>1.4060062222468404</v>
      </c>
      <c r="H34" s="169">
        <v>1.4673306116471085</v>
      </c>
      <c r="I34" s="169">
        <v>1.4508968211685314</v>
      </c>
      <c r="J34" s="169">
        <v>1.5232272330828391</v>
      </c>
      <c r="K34" s="169">
        <v>1.4967339036179905</v>
      </c>
      <c r="L34" s="170">
        <v>1.4581352573728685</v>
      </c>
      <c r="M34" s="823">
        <f t="shared" si="0"/>
        <v>31</v>
      </c>
      <c r="N34" s="302">
        <v>1693</v>
      </c>
      <c r="O34" s="1229">
        <v>1641</v>
      </c>
      <c r="P34" s="302">
        <v>113112.95854978522</v>
      </c>
      <c r="Q34" s="780">
        <v>112541</v>
      </c>
      <c r="R34" s="276">
        <f t="shared" si="1"/>
        <v>-0.03859864624512199</v>
      </c>
      <c r="S34" s="276">
        <f t="shared" si="2"/>
        <v>-1.0318647426271317</v>
      </c>
      <c r="T34" s="169">
        <f t="shared" si="3"/>
        <v>1.0536377712177827</v>
      </c>
      <c r="U34" s="1213">
        <f t="shared" si="4"/>
        <v>1.0758570941411973</v>
      </c>
      <c r="V34" s="727" t="s">
        <v>62</v>
      </c>
    </row>
    <row r="35" spans="1:22" ht="9" customHeight="1">
      <c r="A35" s="727" t="s">
        <v>84</v>
      </c>
      <c r="B35" s="169">
        <v>3.43</v>
      </c>
      <c r="C35" s="169">
        <v>2.72</v>
      </c>
      <c r="D35" s="169">
        <v>2.01</v>
      </c>
      <c r="E35" s="438">
        <v>1.8892794376098416</v>
      </c>
      <c r="F35" s="439">
        <v>1.9929407713498624</v>
      </c>
      <c r="G35" s="169">
        <v>1.9702488042476634</v>
      </c>
      <c r="H35" s="169">
        <v>1.9217299947469795</v>
      </c>
      <c r="I35" s="169">
        <v>2.1760922228719406</v>
      </c>
      <c r="J35" s="169">
        <v>2.0362179754652425</v>
      </c>
      <c r="K35" s="169">
        <v>2.0168761475308035</v>
      </c>
      <c r="L35" s="170">
        <v>1.5381750465549349</v>
      </c>
      <c r="M35" s="823">
        <f t="shared" si="0"/>
        <v>32</v>
      </c>
      <c r="N35" s="302">
        <v>484</v>
      </c>
      <c r="O35" s="1229">
        <v>413</v>
      </c>
      <c r="P35" s="302">
        <v>23997.507263524618</v>
      </c>
      <c r="Q35" s="780">
        <v>26850</v>
      </c>
      <c r="R35" s="276">
        <f t="shared" si="1"/>
        <v>-0.4787011009758686</v>
      </c>
      <c r="S35" s="276">
        <f t="shared" si="2"/>
        <v>-1.8918249534450653</v>
      </c>
      <c r="T35" s="169">
        <f t="shared" si="3"/>
        <v>1.4197960531059362</v>
      </c>
      <c r="U35" s="1213">
        <f t="shared" si="4"/>
        <v>1.134912915313946</v>
      </c>
      <c r="V35" s="727" t="s">
        <v>84</v>
      </c>
    </row>
    <row r="36" spans="1:22" ht="9" customHeight="1">
      <c r="A36" s="727" t="s">
        <v>61</v>
      </c>
      <c r="B36" s="169">
        <v>3.02</v>
      </c>
      <c r="C36" s="169">
        <v>2.35</v>
      </c>
      <c r="D36" s="169">
        <v>1.56</v>
      </c>
      <c r="E36" s="438">
        <v>1.9712625545564495</v>
      </c>
      <c r="F36" s="439">
        <v>1.934294377633878</v>
      </c>
      <c r="G36" s="169">
        <v>1.7559301888802301</v>
      </c>
      <c r="H36" s="169">
        <v>1.7082544970379114</v>
      </c>
      <c r="I36" s="169">
        <v>1.6513612021746655</v>
      </c>
      <c r="J36" s="169">
        <v>1.7580421870580705</v>
      </c>
      <c r="K36" s="169">
        <v>1.6548223443997119</v>
      </c>
      <c r="L36" s="170">
        <v>1.559278287995886</v>
      </c>
      <c r="M36" s="823">
        <f aca="true" t="shared" si="5" ref="M36:M53">RANK(L36,L$4:L$53,1)</f>
        <v>33</v>
      </c>
      <c r="N36" s="302">
        <v>3374</v>
      </c>
      <c r="O36" s="1229">
        <v>3214</v>
      </c>
      <c r="P36" s="302">
        <v>203888.95590021304</v>
      </c>
      <c r="Q36" s="780">
        <v>206121</v>
      </c>
      <c r="R36" s="276">
        <f aca="true" t="shared" si="6" ref="R36:R53">L36-K36</f>
        <v>-0.0955440564038259</v>
      </c>
      <c r="S36" s="276">
        <f aca="true" t="shared" si="7" ref="S36:S53">L36-B36</f>
        <v>-1.460721712004114</v>
      </c>
      <c r="T36" s="169">
        <f aca="true" t="shared" si="8" ref="T36:T53">K36/K$56</f>
        <v>1.164925390211319</v>
      </c>
      <c r="U36" s="1213">
        <f aca="true" t="shared" si="9" ref="U36:U53">L36/L$56</f>
        <v>1.1504835366941106</v>
      </c>
      <c r="V36" s="727" t="s">
        <v>61</v>
      </c>
    </row>
    <row r="37" spans="1:22" ht="9" customHeight="1">
      <c r="A37" s="727" t="s">
        <v>88</v>
      </c>
      <c r="B37" s="169">
        <v>2.27</v>
      </c>
      <c r="C37" s="169">
        <v>1.68</v>
      </c>
      <c r="D37" s="169">
        <v>1.55</v>
      </c>
      <c r="E37" s="438">
        <v>1.50386345288894</v>
      </c>
      <c r="F37" s="439">
        <v>1.5530590208376411</v>
      </c>
      <c r="G37" s="169">
        <v>1.6050381579235091</v>
      </c>
      <c r="H37" s="169">
        <v>1.4609075997813012</v>
      </c>
      <c r="I37" s="169">
        <v>1.6665590078160326</v>
      </c>
      <c r="J37" s="169">
        <v>1.7056934430762032</v>
      </c>
      <c r="K37" s="169">
        <v>1.6121607267975622</v>
      </c>
      <c r="L37" s="170">
        <v>1.5849659463549988</v>
      </c>
      <c r="M37" s="823">
        <f t="shared" si="5"/>
        <v>34</v>
      </c>
      <c r="N37" s="302">
        <v>765</v>
      </c>
      <c r="O37" s="1229">
        <v>754</v>
      </c>
      <c r="P37" s="302">
        <v>47451.84442742355</v>
      </c>
      <c r="Q37" s="780">
        <v>47572</v>
      </c>
      <c r="R37" s="276">
        <f t="shared" si="6"/>
        <v>-0.027194780442563404</v>
      </c>
      <c r="S37" s="276">
        <f t="shared" si="7"/>
        <v>-0.6850340536450013</v>
      </c>
      <c r="T37" s="169">
        <f t="shared" si="8"/>
        <v>1.134893404179454</v>
      </c>
      <c r="U37" s="1213">
        <f t="shared" si="9"/>
        <v>1.169436682047251</v>
      </c>
      <c r="V37" s="727" t="s">
        <v>88</v>
      </c>
    </row>
    <row r="38" spans="1:22" ht="9" customHeight="1">
      <c r="A38" s="727" t="s">
        <v>65</v>
      </c>
      <c r="B38" s="169">
        <v>2.77</v>
      </c>
      <c r="C38" s="169">
        <v>2.13</v>
      </c>
      <c r="D38" s="169">
        <v>1.49</v>
      </c>
      <c r="E38" s="438">
        <v>2.0393084084527855</v>
      </c>
      <c r="F38" s="439">
        <v>1.8397499644835913</v>
      </c>
      <c r="G38" s="169">
        <v>1.8634855650455284</v>
      </c>
      <c r="H38" s="169">
        <v>2.05038488453464</v>
      </c>
      <c r="I38" s="169">
        <v>1.76522506619594</v>
      </c>
      <c r="J38" s="169">
        <v>1.8498587380600027</v>
      </c>
      <c r="K38" s="169">
        <v>1.755913012240292</v>
      </c>
      <c r="L38" s="170">
        <v>1.5967557977442657</v>
      </c>
      <c r="M38" s="823">
        <f t="shared" si="5"/>
        <v>35</v>
      </c>
      <c r="N38" s="302">
        <v>267</v>
      </c>
      <c r="O38" s="1229">
        <v>252</v>
      </c>
      <c r="P38" s="302">
        <v>15205.76464430584</v>
      </c>
      <c r="Q38" s="780">
        <v>15782</v>
      </c>
      <c r="R38" s="276">
        <f t="shared" si="6"/>
        <v>-0.15915721449602627</v>
      </c>
      <c r="S38" s="276">
        <f t="shared" si="7"/>
        <v>-1.1732442022557343</v>
      </c>
      <c r="T38" s="169">
        <f t="shared" si="8"/>
        <v>1.2360889722595354</v>
      </c>
      <c r="U38" s="1213">
        <f t="shared" si="9"/>
        <v>1.1781355974543626</v>
      </c>
      <c r="V38" s="727" t="s">
        <v>65</v>
      </c>
    </row>
    <row r="39" spans="1:22" ht="9" customHeight="1">
      <c r="A39" s="727" t="s">
        <v>102</v>
      </c>
      <c r="B39" s="169">
        <v>2.75</v>
      </c>
      <c r="C39" s="169">
        <v>1.8</v>
      </c>
      <c r="D39" s="169">
        <v>1.96</v>
      </c>
      <c r="E39" s="438">
        <v>1.8788627935723117</v>
      </c>
      <c r="F39" s="439">
        <v>2.1565217391304348</v>
      </c>
      <c r="G39" s="169">
        <v>1.9540357499722438</v>
      </c>
      <c r="H39" s="169">
        <v>1.7913364455542287</v>
      </c>
      <c r="I39" s="169">
        <v>1.770867076989526</v>
      </c>
      <c r="J39" s="169">
        <v>1.8767939942592184</v>
      </c>
      <c r="K39" s="169">
        <v>2.074979876172002</v>
      </c>
      <c r="L39" s="170">
        <v>1.6015374759769379</v>
      </c>
      <c r="M39" s="823">
        <f t="shared" si="5"/>
        <v>36</v>
      </c>
      <c r="N39" s="302">
        <v>195</v>
      </c>
      <c r="O39" s="1229">
        <v>150</v>
      </c>
      <c r="P39" s="302">
        <v>9397.681502325848</v>
      </c>
      <c r="Q39" s="780">
        <v>9366</v>
      </c>
      <c r="R39" s="276">
        <f t="shared" si="6"/>
        <v>-0.4734424001950641</v>
      </c>
      <c r="S39" s="276">
        <f t="shared" si="7"/>
        <v>-1.1484625240230621</v>
      </c>
      <c r="T39" s="169">
        <f t="shared" si="8"/>
        <v>1.4606986363887562</v>
      </c>
      <c r="U39" s="1213">
        <f t="shared" si="9"/>
        <v>1.1816636668995726</v>
      </c>
      <c r="V39" s="727" t="s">
        <v>102</v>
      </c>
    </row>
    <row r="40" spans="1:22" ht="9" customHeight="1">
      <c r="A40" s="727" t="s">
        <v>79</v>
      </c>
      <c r="B40" s="169">
        <v>2.68</v>
      </c>
      <c r="C40" s="169">
        <v>1.99</v>
      </c>
      <c r="D40" s="169">
        <v>1.72</v>
      </c>
      <c r="E40" s="438">
        <v>1.6446192348945299</v>
      </c>
      <c r="F40" s="439">
        <v>1.6706704520637694</v>
      </c>
      <c r="G40" s="169">
        <v>1.6954808706697957</v>
      </c>
      <c r="H40" s="169">
        <v>1.6329099073155644</v>
      </c>
      <c r="I40" s="169">
        <v>1.6235154270460779</v>
      </c>
      <c r="J40" s="169">
        <v>1.5147924319627128</v>
      </c>
      <c r="K40" s="169">
        <v>1.5368563209424917</v>
      </c>
      <c r="L40" s="170">
        <v>1.6168265796637</v>
      </c>
      <c r="M40" s="823">
        <f t="shared" si="5"/>
        <v>37</v>
      </c>
      <c r="N40" s="302">
        <v>1559</v>
      </c>
      <c r="O40" s="1229">
        <v>1675</v>
      </c>
      <c r="P40" s="302">
        <v>101440.84250139457</v>
      </c>
      <c r="Q40" s="780">
        <v>103598</v>
      </c>
      <c r="R40" s="276">
        <f t="shared" si="6"/>
        <v>0.07997025872120833</v>
      </c>
      <c r="S40" s="276">
        <f t="shared" si="7"/>
        <v>-1.0631734203363001</v>
      </c>
      <c r="T40" s="169">
        <f t="shared" si="8"/>
        <v>1.0818822669584542</v>
      </c>
      <c r="U40" s="1213">
        <f t="shared" si="9"/>
        <v>1.192944438406394</v>
      </c>
      <c r="V40" s="727" t="s">
        <v>79</v>
      </c>
    </row>
    <row r="41" spans="1:22" ht="9" customHeight="1">
      <c r="A41" s="727" t="s">
        <v>93</v>
      </c>
      <c r="B41" s="169">
        <v>2.06</v>
      </c>
      <c r="C41" s="169">
        <v>1.99</v>
      </c>
      <c r="D41" s="169">
        <v>1.83</v>
      </c>
      <c r="E41" s="438">
        <v>2.051707779886148</v>
      </c>
      <c r="F41" s="439">
        <v>2.0018730976352144</v>
      </c>
      <c r="G41" s="169">
        <v>2.1178962230850686</v>
      </c>
      <c r="H41" s="169">
        <v>2.380673155857863</v>
      </c>
      <c r="I41" s="169">
        <v>2.2427140255009106</v>
      </c>
      <c r="J41" s="169">
        <v>2.2150768131475527</v>
      </c>
      <c r="K41" s="169">
        <v>2.087891709456852</v>
      </c>
      <c r="L41" s="170">
        <v>1.6213214880621876</v>
      </c>
      <c r="M41" s="823">
        <f t="shared" si="5"/>
        <v>38</v>
      </c>
      <c r="N41" s="302">
        <v>191</v>
      </c>
      <c r="O41" s="1229">
        <v>146</v>
      </c>
      <c r="P41" s="302">
        <v>9147.984023064448</v>
      </c>
      <c r="Q41" s="780">
        <v>9005</v>
      </c>
      <c r="R41" s="276">
        <f t="shared" si="6"/>
        <v>-0.4665702213946643</v>
      </c>
      <c r="S41" s="276">
        <f t="shared" si="7"/>
        <v>-0.4386785119378125</v>
      </c>
      <c r="T41" s="169">
        <f t="shared" si="8"/>
        <v>1.469788024430077</v>
      </c>
      <c r="U41" s="1213">
        <f t="shared" si="9"/>
        <v>1.1962609202372636</v>
      </c>
      <c r="V41" s="727" t="s">
        <v>93</v>
      </c>
    </row>
    <row r="42" spans="1:22" ht="9" customHeight="1">
      <c r="A42" s="727" t="s">
        <v>53</v>
      </c>
      <c r="B42" s="169">
        <v>3.43</v>
      </c>
      <c r="C42" s="169">
        <v>2.26</v>
      </c>
      <c r="D42" s="169">
        <v>1.96</v>
      </c>
      <c r="E42" s="438">
        <v>2.2328202904834162</v>
      </c>
      <c r="F42" s="439">
        <v>1.8004660029654733</v>
      </c>
      <c r="G42" s="169">
        <v>1.7769607843137254</v>
      </c>
      <c r="H42" s="169">
        <v>1.9222986645082962</v>
      </c>
      <c r="I42" s="169">
        <v>2.024048096192385</v>
      </c>
      <c r="J42" s="169">
        <v>1.4299900695134062</v>
      </c>
      <c r="K42" s="169">
        <v>1.4943348903172948</v>
      </c>
      <c r="L42" s="966">
        <v>1.6301183776440908</v>
      </c>
      <c r="M42" s="823">
        <f t="shared" si="5"/>
        <v>39</v>
      </c>
      <c r="N42" s="302">
        <v>74</v>
      </c>
      <c r="O42" s="1229">
        <v>84</v>
      </c>
      <c r="P42" s="302">
        <v>4952.035884291468</v>
      </c>
      <c r="Q42" s="780">
        <v>5153</v>
      </c>
      <c r="R42" s="276">
        <f t="shared" si="6"/>
        <v>0.13578348732679602</v>
      </c>
      <c r="S42" s="276">
        <f t="shared" si="7"/>
        <v>-1.7998816223559093</v>
      </c>
      <c r="T42" s="169">
        <f t="shared" si="8"/>
        <v>1.0519489666673167</v>
      </c>
      <c r="U42" s="1213">
        <f t="shared" si="9"/>
        <v>1.2027515362587973</v>
      </c>
      <c r="V42" s="727" t="s">
        <v>53</v>
      </c>
    </row>
    <row r="43" spans="1:22" ht="9" customHeight="1">
      <c r="A43" s="727" t="s">
        <v>85</v>
      </c>
      <c r="B43" s="169">
        <v>2.93</v>
      </c>
      <c r="C43" s="169">
        <v>2.94</v>
      </c>
      <c r="D43" s="169">
        <v>1.98</v>
      </c>
      <c r="E43" s="438">
        <v>1.8311695674357957</v>
      </c>
      <c r="F43" s="439">
        <v>1.7095417554208312</v>
      </c>
      <c r="G43" s="169">
        <v>2.1206723811644217</v>
      </c>
      <c r="H43" s="169">
        <v>1.9066369618154502</v>
      </c>
      <c r="I43" s="169">
        <v>2.040921773276842</v>
      </c>
      <c r="J43" s="169">
        <v>2.055256064690027</v>
      </c>
      <c r="K43" s="169">
        <v>2.0393535741366398</v>
      </c>
      <c r="L43" s="170">
        <v>1.684277070351305</v>
      </c>
      <c r="M43" s="823">
        <f t="shared" si="5"/>
        <v>40</v>
      </c>
      <c r="N43" s="302">
        <v>432</v>
      </c>
      <c r="O43" s="1229">
        <v>373</v>
      </c>
      <c r="P43" s="302">
        <v>21183.18301831928</v>
      </c>
      <c r="Q43" s="780">
        <v>22146</v>
      </c>
      <c r="R43" s="276">
        <f t="shared" si="6"/>
        <v>-0.35507650378533473</v>
      </c>
      <c r="S43" s="276">
        <f t="shared" si="7"/>
        <v>-1.2457229296486951</v>
      </c>
      <c r="T43" s="169">
        <f t="shared" si="8"/>
        <v>1.4356192168723454</v>
      </c>
      <c r="U43" s="1213">
        <f t="shared" si="9"/>
        <v>1.2427114874799547</v>
      </c>
      <c r="V43" s="727" t="s">
        <v>85</v>
      </c>
    </row>
    <row r="44" spans="1:22" ht="9" customHeight="1">
      <c r="A44" s="727" t="s">
        <v>56</v>
      </c>
      <c r="B44" s="169">
        <v>3.82</v>
      </c>
      <c r="C44" s="169">
        <v>2.21</v>
      </c>
      <c r="D44" s="169">
        <v>1.33</v>
      </c>
      <c r="E44" s="438">
        <v>2.081658897283395</v>
      </c>
      <c r="F44" s="439">
        <v>2.060558395595753</v>
      </c>
      <c r="G44" s="169">
        <v>2.1759457669380917</v>
      </c>
      <c r="H44" s="169">
        <v>2.0780762950868334</v>
      </c>
      <c r="I44" s="169">
        <v>2.0057206641551555</v>
      </c>
      <c r="J44" s="169">
        <v>1.9682603388016522</v>
      </c>
      <c r="K44" s="169">
        <v>2.1163185290812083</v>
      </c>
      <c r="L44" s="170">
        <v>1.6930578276130426</v>
      </c>
      <c r="M44" s="823">
        <f t="shared" si="5"/>
        <v>41</v>
      </c>
      <c r="N44" s="302">
        <v>1288</v>
      </c>
      <c r="O44" s="1229">
        <v>1066</v>
      </c>
      <c r="P44" s="302">
        <v>60860.40368219903</v>
      </c>
      <c r="Q44" s="780">
        <v>62963</v>
      </c>
      <c r="R44" s="276">
        <f t="shared" si="6"/>
        <v>-0.42326070146816575</v>
      </c>
      <c r="S44" s="276">
        <f t="shared" si="7"/>
        <v>-2.1269421723869573</v>
      </c>
      <c r="T44" s="169">
        <f t="shared" si="8"/>
        <v>1.489799310871452</v>
      </c>
      <c r="U44" s="1213">
        <f t="shared" si="9"/>
        <v>1.2491902005788977</v>
      </c>
      <c r="V44" s="727" t="s">
        <v>56</v>
      </c>
    </row>
    <row r="45" spans="1:22" ht="9" customHeight="1">
      <c r="A45" s="727" t="s">
        <v>94</v>
      </c>
      <c r="B45" s="169">
        <v>2.71</v>
      </c>
      <c r="C45" s="169">
        <v>2.24</v>
      </c>
      <c r="D45" s="169">
        <v>2.01</v>
      </c>
      <c r="E45" s="438">
        <v>1.986855717154506</v>
      </c>
      <c r="F45" s="439">
        <v>1.8497161107168203</v>
      </c>
      <c r="G45" s="169">
        <v>1.7221416113382872</v>
      </c>
      <c r="H45" s="169">
        <v>1.725135205483414</v>
      </c>
      <c r="I45" s="169">
        <v>1.8155420548891366</v>
      </c>
      <c r="J45" s="169">
        <v>1.7934306775496371</v>
      </c>
      <c r="K45" s="169">
        <v>1.8290174127180296</v>
      </c>
      <c r="L45" s="170">
        <v>1.6999395889236995</v>
      </c>
      <c r="M45" s="823">
        <f t="shared" si="5"/>
        <v>42</v>
      </c>
      <c r="N45" s="302">
        <v>1287</v>
      </c>
      <c r="O45" s="1229">
        <v>1210</v>
      </c>
      <c r="P45" s="302">
        <v>70365.65048811868</v>
      </c>
      <c r="Q45" s="780">
        <v>71179</v>
      </c>
      <c r="R45" s="276">
        <f t="shared" si="6"/>
        <v>-0.1290778237943302</v>
      </c>
      <c r="S45" s="276">
        <f t="shared" si="7"/>
        <v>-1.0100604110763005</v>
      </c>
      <c r="T45" s="169">
        <f t="shared" si="8"/>
        <v>1.287551398145249</v>
      </c>
      <c r="U45" s="1213">
        <f t="shared" si="9"/>
        <v>1.2542677759881886</v>
      </c>
      <c r="V45" s="727" t="s">
        <v>94</v>
      </c>
    </row>
    <row r="46" spans="1:22" ht="9" customHeight="1">
      <c r="A46" s="727" t="s">
        <v>69</v>
      </c>
      <c r="B46" s="169">
        <v>2.41</v>
      </c>
      <c r="C46" s="169">
        <v>2.24</v>
      </c>
      <c r="D46" s="169">
        <v>1.99</v>
      </c>
      <c r="E46" s="438">
        <v>1.7520244428775933</v>
      </c>
      <c r="F46" s="439">
        <v>1.8267110553850145</v>
      </c>
      <c r="G46" s="169">
        <v>1.953416878375782</v>
      </c>
      <c r="H46" s="169">
        <v>1.9851116625310175</v>
      </c>
      <c r="I46" s="169">
        <v>2.0371074764380204</v>
      </c>
      <c r="J46" s="169">
        <v>2.0751695950785827</v>
      </c>
      <c r="K46" s="169">
        <v>1.9112777579566764</v>
      </c>
      <c r="L46" s="170">
        <v>1.7976405967168092</v>
      </c>
      <c r="M46" s="823">
        <f t="shared" si="5"/>
        <v>43</v>
      </c>
      <c r="N46" s="302">
        <v>913</v>
      </c>
      <c r="O46" s="1229">
        <v>864</v>
      </c>
      <c r="P46" s="302">
        <v>47769.09040034438</v>
      </c>
      <c r="Q46" s="780">
        <v>48063</v>
      </c>
      <c r="R46" s="276">
        <f t="shared" si="6"/>
        <v>-0.11363716123986722</v>
      </c>
      <c r="S46" s="276">
        <f t="shared" si="7"/>
        <v>-0.6123594032831909</v>
      </c>
      <c r="T46" s="169">
        <f t="shared" si="8"/>
        <v>1.3454592243843309</v>
      </c>
      <c r="U46" s="1213">
        <f t="shared" si="9"/>
        <v>1.3263545881048802</v>
      </c>
      <c r="V46" s="727" t="s">
        <v>69</v>
      </c>
    </row>
    <row r="47" spans="1:22" ht="9" customHeight="1">
      <c r="A47" s="727" t="s">
        <v>54</v>
      </c>
      <c r="B47" s="169">
        <v>2.5</v>
      </c>
      <c r="C47" s="169">
        <v>2.32</v>
      </c>
      <c r="D47" s="169">
        <v>2.02</v>
      </c>
      <c r="E47" s="438">
        <v>1.7600028301553046</v>
      </c>
      <c r="F47" s="439">
        <v>1.7509556271908964</v>
      </c>
      <c r="G47" s="169">
        <v>1.7960532035121273</v>
      </c>
      <c r="H47" s="169">
        <v>1.7071132561352047</v>
      </c>
      <c r="I47" s="169">
        <v>1.9547725925298551</v>
      </c>
      <c r="J47" s="169">
        <v>1.895710765826922</v>
      </c>
      <c r="K47" s="169">
        <v>1.9986432431809373</v>
      </c>
      <c r="L47" s="170">
        <v>1.80752320468979</v>
      </c>
      <c r="M47" s="823">
        <f t="shared" si="5"/>
        <v>44</v>
      </c>
      <c r="N47" s="302">
        <v>1208</v>
      </c>
      <c r="O47" s="1229">
        <v>1110</v>
      </c>
      <c r="P47" s="302">
        <v>60441.00187071954</v>
      </c>
      <c r="Q47" s="780">
        <v>61410</v>
      </c>
      <c r="R47" s="276">
        <f t="shared" si="6"/>
        <v>-0.19112003849114734</v>
      </c>
      <c r="S47" s="276">
        <f t="shared" si="7"/>
        <v>-0.69247679531021</v>
      </c>
      <c r="T47" s="169">
        <f t="shared" si="8"/>
        <v>1.4069608546410772</v>
      </c>
      <c r="U47" s="1213">
        <f t="shared" si="9"/>
        <v>1.3336462805885416</v>
      </c>
      <c r="V47" s="727" t="s">
        <v>54</v>
      </c>
    </row>
    <row r="48" spans="1:22" ht="9" customHeight="1">
      <c r="A48" s="727" t="s">
        <v>55</v>
      </c>
      <c r="B48" s="169">
        <v>2.77</v>
      </c>
      <c r="C48" s="169">
        <v>2.48</v>
      </c>
      <c r="D48" s="169">
        <v>2.3</v>
      </c>
      <c r="E48" s="438">
        <v>2.2354030239654405</v>
      </c>
      <c r="F48" s="439">
        <v>2.075901199334081</v>
      </c>
      <c r="G48" s="169">
        <v>2.127659574468085</v>
      </c>
      <c r="H48" s="169">
        <v>2.0464114364045822</v>
      </c>
      <c r="I48" s="169">
        <v>2.224469160768453</v>
      </c>
      <c r="J48" s="169">
        <v>2.026773426748405</v>
      </c>
      <c r="K48" s="169">
        <v>2.015666940632831</v>
      </c>
      <c r="L48" s="170">
        <v>1.9595429742847668</v>
      </c>
      <c r="M48" s="823">
        <f t="shared" si="5"/>
        <v>45</v>
      </c>
      <c r="N48" s="302">
        <v>665</v>
      </c>
      <c r="O48" s="1229">
        <v>650</v>
      </c>
      <c r="P48" s="302">
        <v>32991.56158165789</v>
      </c>
      <c r="Q48" s="780">
        <v>33171</v>
      </c>
      <c r="R48" s="276">
        <f t="shared" si="6"/>
        <v>-0.05612396634806438</v>
      </c>
      <c r="S48" s="276">
        <f t="shared" si="7"/>
        <v>-0.8104570257152333</v>
      </c>
      <c r="T48" s="169">
        <f t="shared" si="8"/>
        <v>1.4189448222640069</v>
      </c>
      <c r="U48" s="1213">
        <f t="shared" si="9"/>
        <v>1.445811147833531</v>
      </c>
      <c r="V48" s="727" t="s">
        <v>55</v>
      </c>
    </row>
    <row r="49" spans="1:22" ht="9" customHeight="1">
      <c r="A49" s="727" t="s">
        <v>77</v>
      </c>
      <c r="B49" s="169">
        <v>3.23</v>
      </c>
      <c r="C49" s="169">
        <v>2.57</v>
      </c>
      <c r="D49" s="169">
        <v>2.5</v>
      </c>
      <c r="E49" s="438">
        <v>2.670531292210716</v>
      </c>
      <c r="F49" s="439">
        <v>2.1785039457596977</v>
      </c>
      <c r="G49" s="169">
        <v>2.4293831837272504</v>
      </c>
      <c r="H49" s="169">
        <v>2.3247124135906265</v>
      </c>
      <c r="I49" s="169">
        <v>2.282468108848368</v>
      </c>
      <c r="J49" s="169">
        <v>2.206893282131513</v>
      </c>
      <c r="K49" s="169">
        <v>2.098227623073566</v>
      </c>
      <c r="L49" s="170">
        <v>2.039827399220066</v>
      </c>
      <c r="M49" s="823">
        <f t="shared" si="5"/>
        <v>46</v>
      </c>
      <c r="N49" s="302">
        <v>911</v>
      </c>
      <c r="O49" s="1229">
        <v>884</v>
      </c>
      <c r="P49" s="302">
        <v>43417.59635522916</v>
      </c>
      <c r="Q49" s="780">
        <v>43337</v>
      </c>
      <c r="R49" s="276">
        <f t="shared" si="6"/>
        <v>-0.058400223853499966</v>
      </c>
      <c r="S49" s="276">
        <f t="shared" si="7"/>
        <v>-1.1901726007799338</v>
      </c>
      <c r="T49" s="169">
        <f t="shared" si="8"/>
        <v>1.4770640732723526</v>
      </c>
      <c r="U49" s="1213">
        <f t="shared" si="9"/>
        <v>1.5050474687982334</v>
      </c>
      <c r="V49" s="727" t="s">
        <v>77</v>
      </c>
    </row>
    <row r="50" spans="1:22" ht="9" customHeight="1">
      <c r="A50" s="727" t="s">
        <v>92</v>
      </c>
      <c r="B50" s="169">
        <v>3.17</v>
      </c>
      <c r="C50" s="169">
        <v>2.57</v>
      </c>
      <c r="D50" s="169">
        <v>2.02</v>
      </c>
      <c r="E50" s="438">
        <v>2.3387061355351575</v>
      </c>
      <c r="F50" s="439">
        <v>2.2724834231025084</v>
      </c>
      <c r="G50" s="169">
        <v>2.2266864030450413</v>
      </c>
      <c r="H50" s="169">
        <v>2.0116375727348297</v>
      </c>
      <c r="I50" s="169">
        <v>2.1109563883675406</v>
      </c>
      <c r="J50" s="169">
        <v>2.2110288465428654</v>
      </c>
      <c r="K50" s="169">
        <v>2.066972067493269</v>
      </c>
      <c r="L50" s="170">
        <v>2.085738323974251</v>
      </c>
      <c r="M50" s="823">
        <f t="shared" si="5"/>
        <v>47</v>
      </c>
      <c r="N50" s="302">
        <v>1037</v>
      </c>
      <c r="O50" s="1229">
        <v>1066</v>
      </c>
      <c r="P50" s="302">
        <v>50170.00550266879</v>
      </c>
      <c r="Q50" s="780">
        <v>51109</v>
      </c>
      <c r="R50" s="276">
        <f t="shared" si="6"/>
        <v>0.01876625648098207</v>
      </c>
      <c r="S50" s="276">
        <f t="shared" si="7"/>
        <v>-1.0842616760257489</v>
      </c>
      <c r="T50" s="169">
        <f t="shared" si="8"/>
        <v>1.4550614755893627</v>
      </c>
      <c r="U50" s="1213">
        <f t="shared" si="9"/>
        <v>1.5389219628450788</v>
      </c>
      <c r="V50" s="727" t="s">
        <v>92</v>
      </c>
    </row>
    <row r="51" spans="1:22" ht="9" customHeight="1">
      <c r="A51" s="727" t="s">
        <v>101</v>
      </c>
      <c r="B51" s="169">
        <v>3.13</v>
      </c>
      <c r="C51" s="169">
        <v>2.64</v>
      </c>
      <c r="D51" s="169">
        <v>1.99</v>
      </c>
      <c r="E51" s="438">
        <v>2.130755638706995</v>
      </c>
      <c r="F51" s="439">
        <v>1.9072740184640358</v>
      </c>
      <c r="G51" s="169">
        <v>2.1944513871532116</v>
      </c>
      <c r="H51" s="169">
        <v>1.961955980480032</v>
      </c>
      <c r="I51" s="169">
        <v>2.024431090532952</v>
      </c>
      <c r="J51" s="169">
        <v>1.8223456609657458</v>
      </c>
      <c r="K51" s="169">
        <v>1.9791394492678263</v>
      </c>
      <c r="L51" s="170">
        <v>2.0958957401283795</v>
      </c>
      <c r="M51" s="823">
        <f t="shared" si="5"/>
        <v>48</v>
      </c>
      <c r="N51" s="302">
        <v>410</v>
      </c>
      <c r="O51" s="1229">
        <v>431</v>
      </c>
      <c r="P51" s="302">
        <v>20716.074360079965</v>
      </c>
      <c r="Q51" s="780">
        <v>20564</v>
      </c>
      <c r="R51" s="276">
        <f t="shared" si="6"/>
        <v>0.11675629086055328</v>
      </c>
      <c r="S51" s="276">
        <f t="shared" si="7"/>
        <v>-1.0341042598716204</v>
      </c>
      <c r="T51" s="169">
        <f t="shared" si="8"/>
        <v>1.3932310033300146</v>
      </c>
      <c r="U51" s="1213">
        <f t="shared" si="9"/>
        <v>1.5464164172671278</v>
      </c>
      <c r="V51" s="727" t="s">
        <v>101</v>
      </c>
    </row>
    <row r="52" spans="1:22" ht="9" customHeight="1">
      <c r="A52" s="727" t="s">
        <v>70</v>
      </c>
      <c r="B52" s="169">
        <v>2.48</v>
      </c>
      <c r="C52" s="169">
        <v>2.21</v>
      </c>
      <c r="D52" s="169">
        <v>0.87</v>
      </c>
      <c r="E52" s="438">
        <v>2.293813802051458</v>
      </c>
      <c r="F52" s="439">
        <v>2.3168273550768634</v>
      </c>
      <c r="G52" s="169">
        <v>2.021018593371059</v>
      </c>
      <c r="H52" s="169">
        <v>2.024639913035601</v>
      </c>
      <c r="I52" s="169">
        <v>2.026587755285045</v>
      </c>
      <c r="J52" s="169">
        <v>2.1232130549812136</v>
      </c>
      <c r="K52" s="169">
        <v>2.159560984989101</v>
      </c>
      <c r="L52" s="170">
        <v>2.1707510578279265</v>
      </c>
      <c r="M52" s="823">
        <f t="shared" si="5"/>
        <v>49</v>
      </c>
      <c r="N52" s="302">
        <v>982</v>
      </c>
      <c r="O52" s="1229">
        <v>985</v>
      </c>
      <c r="P52" s="302">
        <v>45472.20508361592</v>
      </c>
      <c r="Q52" s="780">
        <v>45376</v>
      </c>
      <c r="R52" s="276">
        <f t="shared" si="6"/>
        <v>0.011190072838825671</v>
      </c>
      <c r="S52" s="276">
        <f t="shared" si="7"/>
        <v>-0.30924894217207344</v>
      </c>
      <c r="T52" s="169">
        <f t="shared" si="8"/>
        <v>1.520240182662116</v>
      </c>
      <c r="U52" s="1213">
        <f t="shared" si="9"/>
        <v>1.6016469757314697</v>
      </c>
      <c r="V52" s="727" t="s">
        <v>70</v>
      </c>
    </row>
    <row r="53" spans="1:22" ht="9" customHeight="1" thickBot="1">
      <c r="A53" s="435" t="s">
        <v>78</v>
      </c>
      <c r="B53" s="718">
        <v>2.76</v>
      </c>
      <c r="C53" s="718">
        <v>2.28</v>
      </c>
      <c r="D53" s="718">
        <v>1.98</v>
      </c>
      <c r="E53" s="1224">
        <v>2.398299939283546</v>
      </c>
      <c r="F53" s="1225">
        <v>2.297472779942064</v>
      </c>
      <c r="G53" s="718">
        <v>2.5974025974025974</v>
      </c>
      <c r="H53" s="718">
        <v>2.409416957881185</v>
      </c>
      <c r="I53" s="718">
        <v>2.0433657535468903</v>
      </c>
      <c r="J53" s="718">
        <v>2.2559769908322846</v>
      </c>
      <c r="K53" s="718">
        <v>2.363936685319605</v>
      </c>
      <c r="L53" s="191">
        <v>2.4498098523038827</v>
      </c>
      <c r="M53" s="974">
        <f t="shared" si="5"/>
        <v>50</v>
      </c>
      <c r="N53" s="738">
        <v>263</v>
      </c>
      <c r="O53" s="1230">
        <v>277</v>
      </c>
      <c r="P53" s="738">
        <v>11125.509478881933</v>
      </c>
      <c r="Q53" s="813">
        <v>11307</v>
      </c>
      <c r="R53" s="1015">
        <f t="shared" si="6"/>
        <v>0.08587316698427783</v>
      </c>
      <c r="S53" s="1015">
        <f t="shared" si="7"/>
        <v>-0.3101901476961171</v>
      </c>
      <c r="T53" s="718">
        <f t="shared" si="8"/>
        <v>1.6641120872583695</v>
      </c>
      <c r="U53" s="1214">
        <f t="shared" si="9"/>
        <v>1.8075451475240985</v>
      </c>
      <c r="V53" s="435" t="s">
        <v>78</v>
      </c>
    </row>
    <row r="54" spans="1:22" s="198" customFormat="1" ht="9" customHeight="1">
      <c r="A54" s="743" t="s">
        <v>52</v>
      </c>
      <c r="B54" s="836" t="s">
        <v>140</v>
      </c>
      <c r="C54" s="836" t="s">
        <v>140</v>
      </c>
      <c r="D54" s="836" t="s">
        <v>140</v>
      </c>
      <c r="E54" s="1219" t="s">
        <v>140</v>
      </c>
      <c r="F54" s="1220"/>
      <c r="G54" s="836"/>
      <c r="H54" s="1221"/>
      <c r="I54" s="741"/>
      <c r="J54" s="741"/>
      <c r="K54" s="741"/>
      <c r="L54" s="1222"/>
      <c r="M54" s="1223"/>
      <c r="N54" s="734">
        <f>SUM(N4:N53)</f>
        <v>42605</v>
      </c>
      <c r="O54" s="808">
        <f>SUM(O4:O53)</f>
        <v>41015</v>
      </c>
      <c r="P54" s="734">
        <f>SUM(P4:P53)</f>
        <v>2999212.961918105</v>
      </c>
      <c r="Q54" s="1189">
        <f>SUM(Q4:Q53)</f>
        <v>3026213</v>
      </c>
      <c r="R54" s="270"/>
      <c r="S54" s="270"/>
      <c r="T54" s="836"/>
      <c r="U54" s="1212"/>
      <c r="V54" s="743"/>
    </row>
    <row r="55" spans="1:22" s="198" customFormat="1" ht="9" customHeight="1">
      <c r="A55" s="776" t="s">
        <v>154</v>
      </c>
      <c r="B55" s="168">
        <v>2.31</v>
      </c>
      <c r="C55" s="168">
        <v>1.85</v>
      </c>
      <c r="D55" s="168">
        <v>1.54</v>
      </c>
      <c r="E55" s="440"/>
      <c r="F55" s="441"/>
      <c r="G55" s="441"/>
      <c r="H55" s="442"/>
      <c r="I55" s="442"/>
      <c r="J55" s="442"/>
      <c r="K55" s="442"/>
      <c r="L55" s="1216"/>
      <c r="M55" s="1216"/>
      <c r="N55" s="447"/>
      <c r="O55" s="399"/>
      <c r="P55" s="447"/>
      <c r="Q55" s="399"/>
      <c r="R55" s="276"/>
      <c r="S55" s="276"/>
      <c r="T55" s="168"/>
      <c r="U55" s="1213"/>
      <c r="V55" s="723"/>
    </row>
    <row r="56" spans="1:22" s="198" customFormat="1" ht="9" customHeight="1" thickBot="1">
      <c r="A56" s="792" t="s">
        <v>151</v>
      </c>
      <c r="B56" s="190">
        <v>2.58</v>
      </c>
      <c r="C56" s="190"/>
      <c r="D56" s="190">
        <v>1.73</v>
      </c>
      <c r="E56" s="443">
        <v>1.520872586145262</v>
      </c>
      <c r="F56" s="443">
        <v>1.514</v>
      </c>
      <c r="G56" s="443">
        <v>1.4995</v>
      </c>
      <c r="H56" s="443">
        <v>1.47488</v>
      </c>
      <c r="I56" s="443">
        <v>1.439550407922749</v>
      </c>
      <c r="J56" s="443">
        <v>1.453236234358329</v>
      </c>
      <c r="K56" s="443">
        <v>1.4205393395190098</v>
      </c>
      <c r="L56" s="1226">
        <v>1.3553242947538722</v>
      </c>
      <c r="M56" s="1227"/>
      <c r="N56" s="310"/>
      <c r="O56" s="746"/>
      <c r="P56" s="310"/>
      <c r="Q56" s="746"/>
      <c r="R56" s="389">
        <f>L56-K56</f>
        <v>-0.06521504476513762</v>
      </c>
      <c r="S56" s="389">
        <f>L56-B56</f>
        <v>-1.224675705246128</v>
      </c>
      <c r="T56" s="190">
        <f>K56/K$56</f>
        <v>1</v>
      </c>
      <c r="U56" s="191">
        <f>L56/L$56</f>
        <v>1</v>
      </c>
      <c r="V56" s="192"/>
    </row>
    <row r="57" spans="1:22" s="198" customFormat="1" ht="9" customHeight="1">
      <c r="A57" s="743"/>
      <c r="B57" s="836"/>
      <c r="C57" s="836"/>
      <c r="D57" s="836"/>
      <c r="E57" s="1220"/>
      <c r="F57" s="1220"/>
      <c r="G57" s="1220"/>
      <c r="H57" s="1220"/>
      <c r="I57" s="1220"/>
      <c r="J57" s="1221"/>
      <c r="K57" s="1221"/>
      <c r="L57" s="1223"/>
      <c r="M57" s="1223"/>
      <c r="N57" s="307"/>
      <c r="O57" s="756"/>
      <c r="P57" s="307"/>
      <c r="Q57" s="756"/>
      <c r="R57" s="411"/>
      <c r="S57" s="178"/>
      <c r="T57" s="836"/>
      <c r="U57" s="178"/>
      <c r="V57" s="743"/>
    </row>
    <row r="58" spans="1:22" ht="9" customHeight="1">
      <c r="A58" s="766" t="s">
        <v>354</v>
      </c>
      <c r="B58" s="169"/>
      <c r="C58" s="235"/>
      <c r="D58" s="235"/>
      <c r="E58" s="414"/>
      <c r="F58" s="169"/>
      <c r="G58" s="169"/>
      <c r="H58" s="414"/>
      <c r="I58" s="1217"/>
      <c r="J58" s="1217"/>
      <c r="K58" s="1217"/>
      <c r="L58" s="1217"/>
      <c r="M58" s="1217"/>
      <c r="N58" s="414"/>
      <c r="O58" s="1215"/>
      <c r="P58" s="414"/>
      <c r="Q58" s="1215"/>
      <c r="R58" s="1215"/>
      <c r="S58" s="235"/>
      <c r="T58" s="235"/>
      <c r="U58" s="235"/>
      <c r="V58" s="235"/>
    </row>
    <row r="59" spans="1:2" ht="8.25" customHeight="1">
      <c r="A59" s="203"/>
      <c r="B59" s="164"/>
    </row>
    <row r="60" spans="1:2" ht="8.25" customHeight="1">
      <c r="A60" s="203"/>
      <c r="B60" s="164"/>
    </row>
    <row r="61" spans="1:2" ht="8.25" customHeight="1">
      <c r="A61" s="203"/>
      <c r="B61" s="164"/>
    </row>
    <row r="62" spans="1:2" ht="8.25" customHeight="1">
      <c r="A62" s="203"/>
      <c r="B62" s="164"/>
    </row>
    <row r="63" spans="1:2" ht="8.25" customHeight="1">
      <c r="A63" s="203"/>
      <c r="B63" s="164"/>
    </row>
    <row r="64" spans="1:2" ht="8.25" customHeight="1">
      <c r="A64" s="203"/>
      <c r="B64" s="164"/>
    </row>
    <row r="65" spans="1:2" ht="8.25" customHeight="1">
      <c r="A65" s="203"/>
      <c r="B65" s="164"/>
    </row>
    <row r="66" spans="1:2" ht="8.25" customHeight="1">
      <c r="A66" s="203"/>
      <c r="B66" s="164"/>
    </row>
    <row r="67" spans="1:2" ht="8.25" customHeight="1">
      <c r="A67" s="203"/>
      <c r="B67" s="164"/>
    </row>
    <row r="68" spans="1:2" ht="8.25" customHeight="1">
      <c r="A68" s="203"/>
      <c r="B68" s="164"/>
    </row>
    <row r="69" spans="1:2" ht="8.25" customHeight="1">
      <c r="A69" s="203"/>
      <c r="B69" s="164"/>
    </row>
    <row r="70" spans="1:2" ht="8.25" customHeight="1">
      <c r="A70" s="203"/>
      <c r="B70" s="164"/>
    </row>
    <row r="71" spans="1:2" ht="8.25" customHeight="1">
      <c r="A71" s="203"/>
      <c r="B71" s="164"/>
    </row>
    <row r="72" spans="1:2" ht="8.25" customHeight="1">
      <c r="A72" s="203"/>
      <c r="B72" s="164"/>
    </row>
    <row r="73" spans="1:2" ht="8.25" customHeight="1">
      <c r="A73" s="203"/>
      <c r="B73" s="164"/>
    </row>
    <row r="74" spans="1:2" ht="8.25" customHeight="1">
      <c r="A74" s="203"/>
      <c r="B74" s="164"/>
    </row>
    <row r="75" spans="1:2" ht="8.25" customHeight="1">
      <c r="A75" s="203"/>
      <c r="B75" s="164"/>
    </row>
    <row r="76" spans="1:2" ht="8.25" customHeight="1">
      <c r="A76" s="203"/>
      <c r="B76" s="164"/>
    </row>
    <row r="77" spans="1:2" ht="8.25" customHeight="1">
      <c r="A77" s="203"/>
      <c r="B77" s="164"/>
    </row>
    <row r="78" spans="1:2" ht="8.25" customHeight="1">
      <c r="A78" s="203"/>
      <c r="B78" s="164"/>
    </row>
    <row r="79" spans="1:2" ht="8.25" customHeight="1">
      <c r="A79" s="203"/>
      <c r="B79" s="164"/>
    </row>
    <row r="80" spans="1:2" ht="8.25" customHeight="1">
      <c r="A80" s="203"/>
      <c r="B80" s="164"/>
    </row>
    <row r="81" spans="1:2" ht="8.25" customHeight="1">
      <c r="A81" s="203"/>
      <c r="B81" s="164"/>
    </row>
    <row r="82" spans="1:2" ht="8.25" customHeight="1">
      <c r="A82" s="203"/>
      <c r="B82" s="164"/>
    </row>
    <row r="83" spans="1:2" ht="8.25" customHeight="1">
      <c r="A83" s="203"/>
      <c r="B83" s="164"/>
    </row>
    <row r="84" spans="1:2" ht="8.25" customHeight="1">
      <c r="A84" s="203"/>
      <c r="B84" s="164"/>
    </row>
    <row r="85" spans="1:2" ht="8.25" customHeight="1">
      <c r="A85" s="203"/>
      <c r="B85" s="164"/>
    </row>
    <row r="86" spans="1:2" ht="8.25" customHeight="1">
      <c r="A86" s="203"/>
      <c r="B86" s="164"/>
    </row>
    <row r="87" spans="1:2" ht="8.25" customHeight="1">
      <c r="A87" s="203"/>
      <c r="B87" s="164"/>
    </row>
    <row r="88" spans="1:2" ht="8.25" customHeight="1">
      <c r="A88" s="203"/>
      <c r="B88" s="164"/>
    </row>
    <row r="89" spans="1:2" ht="8.25" customHeight="1">
      <c r="A89" s="203"/>
      <c r="B89" s="164"/>
    </row>
    <row r="90" spans="1:2" ht="8.25" customHeight="1">
      <c r="A90" s="203"/>
      <c r="B90" s="164"/>
    </row>
    <row r="91" spans="1:2" ht="8.25" customHeight="1">
      <c r="A91" s="203"/>
      <c r="B91" s="164"/>
    </row>
    <row r="92" spans="1:2" ht="8.25" customHeight="1">
      <c r="A92" s="203"/>
      <c r="B92" s="164"/>
    </row>
    <row r="93" spans="1:2" ht="8.25" customHeight="1">
      <c r="A93" s="203"/>
      <c r="B93" s="164"/>
    </row>
    <row r="94" spans="1:2" ht="8.25" customHeight="1">
      <c r="A94" s="203"/>
      <c r="B94" s="164"/>
    </row>
    <row r="95" spans="1:2" ht="8.25" customHeight="1">
      <c r="A95" s="203"/>
      <c r="B95" s="164"/>
    </row>
    <row r="96" spans="1:2" ht="8.25" customHeight="1">
      <c r="A96" s="203"/>
      <c r="B96" s="164"/>
    </row>
    <row r="97" spans="1:2" ht="8.25" customHeight="1">
      <c r="A97" s="203"/>
      <c r="B97" s="164"/>
    </row>
    <row r="98" spans="1:2" ht="8.25" customHeight="1">
      <c r="A98" s="203"/>
      <c r="B98" s="164"/>
    </row>
    <row r="99" spans="1:2" ht="8.25" customHeight="1">
      <c r="A99" s="203"/>
      <c r="B99" s="164"/>
    </row>
    <row r="100" spans="1:2" ht="8.25" customHeight="1">
      <c r="A100" s="203"/>
      <c r="B100" s="164"/>
    </row>
    <row r="101" spans="1:2" ht="8.25" customHeight="1">
      <c r="A101" s="203"/>
      <c r="B101" s="164"/>
    </row>
    <row r="102" spans="1:2" ht="8.25" customHeight="1">
      <c r="A102" s="203"/>
      <c r="B102" s="164"/>
    </row>
    <row r="103" spans="1:2" ht="8.25" customHeight="1">
      <c r="A103" s="203"/>
      <c r="B103" s="164"/>
    </row>
    <row r="104" spans="1:2" ht="8.25" customHeight="1">
      <c r="A104" s="203"/>
      <c r="B104" s="164"/>
    </row>
    <row r="105" spans="1:2" ht="8.25" customHeight="1">
      <c r="A105" s="203"/>
      <c r="B105" s="164"/>
    </row>
  </sheetData>
  <sheetProtection/>
  <mergeCells count="6">
    <mergeCell ref="A1:V1"/>
    <mergeCell ref="N2:O2"/>
    <mergeCell ref="P2:Q2"/>
    <mergeCell ref="B2:M2"/>
    <mergeCell ref="R2:S2"/>
    <mergeCell ref="T2:U2"/>
  </mergeCells>
  <printOptions/>
  <pageMargins left="0.5" right="0.5" top="0.75" bottom="0.5" header="0.5" footer="0.5"/>
  <pageSetup horizontalDpi="300" verticalDpi="300" orientation="landscape" r:id="rId2"/>
  <ignoredErrors>
    <ignoredError sqref="N54:Q54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8">
      <selection activeCell="K10" sqref="K10"/>
    </sheetView>
  </sheetViews>
  <sheetFormatPr defaultColWidth="9.140625" defaultRowHeight="8.25" customHeight="1"/>
  <cols>
    <col min="1" max="1" width="5.7109375" style="289" customWidth="1"/>
    <col min="2" max="2" width="4.7109375" style="289" customWidth="1"/>
    <col min="3" max="3" width="4.8515625" style="289" customWidth="1"/>
    <col min="4" max="4" width="4.28125" style="289" customWidth="1"/>
    <col min="5" max="6" width="4.57421875" style="289" customWidth="1"/>
    <col min="7" max="7" width="4.421875" style="289" bestFit="1" customWidth="1"/>
    <col min="8" max="8" width="4.7109375" style="289" bestFit="1" customWidth="1"/>
    <col min="9" max="10" width="5.140625" style="289" bestFit="1" customWidth="1"/>
    <col min="11" max="12" width="5.140625" style="289" customWidth="1"/>
    <col min="13" max="13" width="5.140625" style="284" bestFit="1" customWidth="1"/>
    <col min="14" max="14" width="5.00390625" style="289" bestFit="1" customWidth="1"/>
    <col min="15" max="15" width="6.8515625" style="289" customWidth="1"/>
    <col min="16" max="16" width="7.140625" style="284" customWidth="1"/>
    <col min="17" max="17" width="7.28125" style="289" customWidth="1"/>
    <col min="18" max="18" width="6.7109375" style="284" customWidth="1"/>
    <col min="19" max="19" width="6.57421875" style="289" customWidth="1"/>
    <col min="20" max="21" width="6.8515625" style="289" customWidth="1"/>
    <col min="22" max="22" width="5.8515625" style="289" customWidth="1"/>
    <col min="23" max="23" width="3.8515625" style="289" bestFit="1" customWidth="1"/>
    <col min="24" max="16384" width="9.140625" style="289" customWidth="1"/>
  </cols>
  <sheetData>
    <row r="1" spans="1:23" s="1190" customFormat="1" ht="12" customHeight="1">
      <c r="A1" s="1432" t="s">
        <v>253</v>
      </c>
      <c r="B1" s="1432"/>
      <c r="C1" s="1432"/>
      <c r="D1" s="1432"/>
      <c r="E1" s="1432"/>
      <c r="F1" s="1432"/>
      <c r="G1" s="1432"/>
      <c r="H1" s="1432"/>
      <c r="I1" s="1432"/>
      <c r="J1" s="1432"/>
      <c r="K1" s="1432"/>
      <c r="L1" s="1432"/>
      <c r="M1" s="1432"/>
      <c r="N1" s="1432"/>
      <c r="O1" s="1432"/>
      <c r="P1" s="1432"/>
      <c r="Q1" s="1432"/>
      <c r="R1" s="1432"/>
      <c r="S1" s="1432"/>
      <c r="T1" s="1432"/>
      <c r="U1" s="1432"/>
      <c r="V1" s="1432"/>
      <c r="W1" s="1432"/>
    </row>
    <row r="2" spans="1:23" ht="9" customHeight="1">
      <c r="A2" s="773"/>
      <c r="B2" s="1433" t="s">
        <v>254</v>
      </c>
      <c r="C2" s="1431"/>
      <c r="D2" s="1431"/>
      <c r="E2" s="1431"/>
      <c r="F2" s="1431"/>
      <c r="G2" s="1431"/>
      <c r="H2" s="1431"/>
      <c r="I2" s="1431"/>
      <c r="J2" s="1431"/>
      <c r="K2" s="1431"/>
      <c r="L2" s="1431"/>
      <c r="M2" s="1431"/>
      <c r="N2" s="1431"/>
      <c r="O2" s="1421" t="s">
        <v>204</v>
      </c>
      <c r="P2" s="1423"/>
      <c r="Q2" s="1421" t="s">
        <v>205</v>
      </c>
      <c r="R2" s="1423"/>
      <c r="S2" s="1434" t="s">
        <v>250</v>
      </c>
      <c r="T2" s="1435"/>
      <c r="U2" s="1426" t="s">
        <v>429</v>
      </c>
      <c r="V2" s="1427"/>
      <c r="W2" s="719"/>
    </row>
    <row r="3" spans="1:23" ht="9" customHeight="1" thickBot="1">
      <c r="A3" s="435" t="s">
        <v>143</v>
      </c>
      <c r="B3" s="172">
        <v>1984</v>
      </c>
      <c r="C3" s="435">
        <v>1990</v>
      </c>
      <c r="D3" s="435">
        <v>1995</v>
      </c>
      <c r="E3" s="435">
        <v>1998</v>
      </c>
      <c r="F3" s="435">
        <v>2000</v>
      </c>
      <c r="G3" s="172">
        <v>2001</v>
      </c>
      <c r="H3" s="171">
        <v>2002</v>
      </c>
      <c r="I3" s="171">
        <v>2003</v>
      </c>
      <c r="J3" s="171">
        <v>2004</v>
      </c>
      <c r="K3" s="171">
        <v>2005</v>
      </c>
      <c r="L3" s="171">
        <v>2006</v>
      </c>
      <c r="M3" s="496">
        <v>2007</v>
      </c>
      <c r="N3" s="901" t="s">
        <v>145</v>
      </c>
      <c r="O3" s="233">
        <v>2006</v>
      </c>
      <c r="P3" s="974">
        <v>2007</v>
      </c>
      <c r="Q3" s="233">
        <v>2006</v>
      </c>
      <c r="R3" s="974">
        <v>2007</v>
      </c>
      <c r="S3" s="176" t="s">
        <v>275</v>
      </c>
      <c r="T3" s="1193" t="s">
        <v>276</v>
      </c>
      <c r="U3" s="190" t="s">
        <v>218</v>
      </c>
      <c r="V3" s="191" t="s">
        <v>277</v>
      </c>
      <c r="W3" s="1194" t="s">
        <v>144</v>
      </c>
    </row>
    <row r="4" spans="1:23" ht="9" customHeight="1">
      <c r="A4" s="784" t="s">
        <v>56</v>
      </c>
      <c r="B4" s="268">
        <v>7.490272373540856</v>
      </c>
      <c r="C4" s="268">
        <v>6.904995102840353</v>
      </c>
      <c r="D4" s="268">
        <v>6.713457430576747</v>
      </c>
      <c r="E4" s="269">
        <v>5.083976395823877</v>
      </c>
      <c r="F4" s="268">
        <v>5.2567423434405</v>
      </c>
      <c r="G4" s="268">
        <v>5.030785403213696</v>
      </c>
      <c r="H4" s="896">
        <v>5.037895675434686</v>
      </c>
      <c r="I4" s="1203">
        <v>5.111727763984226</v>
      </c>
      <c r="J4" s="1204">
        <v>5.216635270250689</v>
      </c>
      <c r="K4" s="1204">
        <v>5.498281786941581</v>
      </c>
      <c r="L4" s="1204">
        <v>5.539112050739957</v>
      </c>
      <c r="M4" s="1197">
        <v>10.62874251497006</v>
      </c>
      <c r="N4" s="1192">
        <f aca="true" t="shared" si="0" ref="N4:N35">RANK(M4,M$4:M$53,1)</f>
        <v>1</v>
      </c>
      <c r="O4" s="342">
        <v>7095</v>
      </c>
      <c r="P4" s="808">
        <v>7348</v>
      </c>
      <c r="Q4" s="342">
        <v>393</v>
      </c>
      <c r="R4" s="808">
        <v>781</v>
      </c>
      <c r="S4" s="268">
        <f aca="true" t="shared" si="1" ref="S4:S35">M4-L4</f>
        <v>5.089630464230103</v>
      </c>
      <c r="T4" s="268">
        <f aca="true" t="shared" si="2" ref="T4:T35">M4-$B4</f>
        <v>3.138470141429204</v>
      </c>
      <c r="U4" s="178">
        <f aca="true" t="shared" si="3" ref="U4:U35">L4/L$55</f>
        <v>0.22951376552595576</v>
      </c>
      <c r="V4" s="309">
        <f aca="true" t="shared" si="4" ref="V4:V35">M4/M$55</f>
        <v>0.4202053632921185</v>
      </c>
      <c r="W4" s="784" t="s">
        <v>56</v>
      </c>
    </row>
    <row r="5" spans="1:23" ht="9" customHeight="1">
      <c r="A5" s="727" t="s">
        <v>85</v>
      </c>
      <c r="B5" s="274">
        <v>16.716122650840752</v>
      </c>
      <c r="C5" s="274">
        <v>27.02222222222222</v>
      </c>
      <c r="D5" s="274">
        <v>6.352941176470588</v>
      </c>
      <c r="E5" s="275">
        <v>7.241129616220131</v>
      </c>
      <c r="F5" s="274">
        <v>7.381703470031546</v>
      </c>
      <c r="G5" s="274">
        <v>6.0606060606060606</v>
      </c>
      <c r="H5" s="893">
        <v>5.491852745926373</v>
      </c>
      <c r="I5" s="1205">
        <v>5.7260920897284535</v>
      </c>
      <c r="J5" s="1205">
        <v>4.526987811955891</v>
      </c>
      <c r="K5" s="1205">
        <v>3.8939051918735887</v>
      </c>
      <c r="L5" s="1205">
        <v>3.9226519337016574</v>
      </c>
      <c r="M5" s="1028">
        <v>11.906158357771261</v>
      </c>
      <c r="N5" s="1191">
        <f t="shared" si="0"/>
        <v>2</v>
      </c>
      <c r="O5" s="353">
        <v>1810</v>
      </c>
      <c r="P5" s="780">
        <v>1705</v>
      </c>
      <c r="Q5" s="302">
        <v>71</v>
      </c>
      <c r="R5" s="780">
        <v>203</v>
      </c>
      <c r="S5" s="274">
        <f t="shared" si="1"/>
        <v>7.983506424069604</v>
      </c>
      <c r="T5" s="274">
        <f t="shared" si="2"/>
        <v>-4.809964293069491</v>
      </c>
      <c r="U5" s="169">
        <f t="shared" si="3"/>
        <v>0.1625355486410985</v>
      </c>
      <c r="V5" s="170">
        <f t="shared" si="4"/>
        <v>0.47070776162789174</v>
      </c>
      <c r="W5" s="727" t="s">
        <v>85</v>
      </c>
    </row>
    <row r="6" spans="1:23" ht="9" customHeight="1">
      <c r="A6" s="727" t="s">
        <v>75</v>
      </c>
      <c r="B6" s="274">
        <v>32.17883155121648</v>
      </c>
      <c r="C6" s="274">
        <v>22.73343373493976</v>
      </c>
      <c r="D6" s="274">
        <v>18.97994631296384</v>
      </c>
      <c r="E6" s="275">
        <v>16.0075329566855</v>
      </c>
      <c r="F6" s="274">
        <v>14.608579287785295</v>
      </c>
      <c r="G6" s="274">
        <v>14.901269911179623</v>
      </c>
      <c r="H6" s="893">
        <v>14.54292615091854</v>
      </c>
      <c r="I6" s="1205">
        <v>13.819954879557528</v>
      </c>
      <c r="J6" s="1205">
        <v>13.273034781969262</v>
      </c>
      <c r="K6" s="1205">
        <v>13.164445746082881</v>
      </c>
      <c r="L6" s="1205">
        <v>13.00432012887164</v>
      </c>
      <c r="M6" s="357">
        <v>12.083875411341548</v>
      </c>
      <c r="N6" s="1191">
        <f t="shared" si="0"/>
        <v>3</v>
      </c>
      <c r="O6" s="353">
        <v>13657</v>
      </c>
      <c r="P6" s="780">
        <v>13067</v>
      </c>
      <c r="Q6" s="302">
        <v>1776</v>
      </c>
      <c r="R6" s="780">
        <v>1579</v>
      </c>
      <c r="S6" s="274">
        <f t="shared" si="1"/>
        <v>-0.920444717530092</v>
      </c>
      <c r="T6" s="274">
        <f t="shared" si="2"/>
        <v>-20.094956139874935</v>
      </c>
      <c r="U6" s="169">
        <f t="shared" si="3"/>
        <v>0.5388355486478373</v>
      </c>
      <c r="V6" s="170">
        <f t="shared" si="4"/>
        <v>0.4777337723674997</v>
      </c>
      <c r="W6" s="727" t="s">
        <v>75</v>
      </c>
    </row>
    <row r="7" spans="1:23" ht="9" customHeight="1">
      <c r="A7" s="727" t="s">
        <v>100</v>
      </c>
      <c r="B7" s="274">
        <v>49.57104975822805</v>
      </c>
      <c r="C7" s="274">
        <v>33.363837413254025</v>
      </c>
      <c r="D7" s="274">
        <v>22.60889257945195</v>
      </c>
      <c r="E7" s="275">
        <v>18.97624222438732</v>
      </c>
      <c r="F7" s="274">
        <v>18.07666641951509</v>
      </c>
      <c r="G7" s="274">
        <v>17.6218611521418</v>
      </c>
      <c r="H7" s="893">
        <v>19.69775924960917</v>
      </c>
      <c r="I7" s="1205">
        <v>18.259523984967945</v>
      </c>
      <c r="J7" s="1205">
        <v>17.286299765807964</v>
      </c>
      <c r="K7" s="1205">
        <v>15.931140126923918</v>
      </c>
      <c r="L7" s="1205">
        <v>15.405837084361842</v>
      </c>
      <c r="M7" s="357">
        <v>15.154370198579503</v>
      </c>
      <c r="N7" s="1191">
        <f t="shared" si="0"/>
        <v>4</v>
      </c>
      <c r="O7" s="353">
        <v>13774</v>
      </c>
      <c r="P7" s="780">
        <v>13798</v>
      </c>
      <c r="Q7" s="302">
        <v>2122</v>
      </c>
      <c r="R7" s="780">
        <v>2091</v>
      </c>
      <c r="S7" s="274">
        <f t="shared" si="1"/>
        <v>-0.2514668857823388</v>
      </c>
      <c r="T7" s="274">
        <f t="shared" si="2"/>
        <v>-34.41667955964854</v>
      </c>
      <c r="U7" s="169">
        <f t="shared" si="3"/>
        <v>0.6383426888500932</v>
      </c>
      <c r="V7" s="170">
        <f t="shared" si="4"/>
        <v>0.5991252140870299</v>
      </c>
      <c r="W7" s="727" t="s">
        <v>100</v>
      </c>
    </row>
    <row r="8" spans="1:23" ht="9" customHeight="1">
      <c r="A8" s="727" t="s">
        <v>60</v>
      </c>
      <c r="B8" s="274">
        <v>16.208393632416787</v>
      </c>
      <c r="C8" s="274">
        <v>22.6123595505618</v>
      </c>
      <c r="D8" s="274">
        <v>21.57622739018088</v>
      </c>
      <c r="E8" s="275">
        <v>19.45137157107232</v>
      </c>
      <c r="F8" s="274">
        <v>17.675544794188863</v>
      </c>
      <c r="G8" s="274">
        <v>18.028846153846153</v>
      </c>
      <c r="H8" s="893">
        <v>17.707150964812712</v>
      </c>
      <c r="I8" s="1205">
        <v>17.469204927211646</v>
      </c>
      <c r="J8" s="1205">
        <v>17.42690058479532</v>
      </c>
      <c r="K8" s="1205">
        <v>16.548463356973993</v>
      </c>
      <c r="L8" s="1205">
        <v>17.832167832167833</v>
      </c>
      <c r="M8" s="357">
        <v>15.402567094515755</v>
      </c>
      <c r="N8" s="1191">
        <f t="shared" si="0"/>
        <v>5</v>
      </c>
      <c r="O8" s="353">
        <v>858</v>
      </c>
      <c r="P8" s="780">
        <v>857</v>
      </c>
      <c r="Q8" s="302">
        <v>153</v>
      </c>
      <c r="R8" s="780">
        <v>132</v>
      </c>
      <c r="S8" s="274">
        <f t="shared" si="1"/>
        <v>-2.4296007376520787</v>
      </c>
      <c r="T8" s="274">
        <f t="shared" si="2"/>
        <v>-0.8058265379010319</v>
      </c>
      <c r="U8" s="169">
        <f t="shared" si="3"/>
        <v>0.7388779914832958</v>
      </c>
      <c r="V8" s="170">
        <f t="shared" si="4"/>
        <v>0.6089376323178767</v>
      </c>
      <c r="W8" s="727" t="s">
        <v>60</v>
      </c>
    </row>
    <row r="9" spans="1:23" ht="9" customHeight="1">
      <c r="A9" s="727" t="s">
        <v>66</v>
      </c>
      <c r="B9" s="274">
        <v>32.89568201771889</v>
      </c>
      <c r="C9" s="274">
        <v>30.697915008753778</v>
      </c>
      <c r="D9" s="274">
        <v>24.652110854141352</v>
      </c>
      <c r="E9" s="275">
        <v>21.7365876481597</v>
      </c>
      <c r="F9" s="274">
        <v>19.91147006290285</v>
      </c>
      <c r="G9" s="274">
        <v>19.1114381996359</v>
      </c>
      <c r="H9" s="893">
        <v>18.502202643171806</v>
      </c>
      <c r="I9" s="1205">
        <v>18.194423047296258</v>
      </c>
      <c r="J9" s="1205">
        <v>18.027119425344754</v>
      </c>
      <c r="K9" s="1205">
        <v>17.557368884802514</v>
      </c>
      <c r="L9" s="1205">
        <v>17.790333664197906</v>
      </c>
      <c r="M9" s="357">
        <v>16.697438264481885</v>
      </c>
      <c r="N9" s="1191">
        <f t="shared" si="0"/>
        <v>6</v>
      </c>
      <c r="O9" s="353">
        <v>26194</v>
      </c>
      <c r="P9" s="780">
        <v>25998</v>
      </c>
      <c r="Q9" s="302">
        <v>4660</v>
      </c>
      <c r="R9" s="780">
        <v>4341</v>
      </c>
      <c r="S9" s="274">
        <f t="shared" si="1"/>
        <v>-1.0928953997160207</v>
      </c>
      <c r="T9" s="274">
        <f t="shared" si="2"/>
        <v>-16.198243753237005</v>
      </c>
      <c r="U9" s="169">
        <f t="shared" si="3"/>
        <v>0.7371445877661529</v>
      </c>
      <c r="V9" s="170">
        <f t="shared" si="4"/>
        <v>0.6601301237744863</v>
      </c>
      <c r="W9" s="727" t="s">
        <v>66</v>
      </c>
    </row>
    <row r="10" spans="1:23" ht="9" customHeight="1">
      <c r="A10" s="727" t="s">
        <v>58</v>
      </c>
      <c r="B10" s="274">
        <v>42.28347558416118</v>
      </c>
      <c r="C10" s="274">
        <v>24.34960912469563</v>
      </c>
      <c r="D10" s="274">
        <v>18.001722652885444</v>
      </c>
      <c r="E10" s="275">
        <v>16.450269475747184</v>
      </c>
      <c r="F10" s="274">
        <v>14.52061419417241</v>
      </c>
      <c r="G10" s="274">
        <v>13.645060990193734</v>
      </c>
      <c r="H10" s="893">
        <v>12.96604132035146</v>
      </c>
      <c r="I10" s="1205">
        <v>13.463126843657816</v>
      </c>
      <c r="J10" s="1205">
        <v>12.566059894304168</v>
      </c>
      <c r="K10" s="1205">
        <v>12.958607714016935</v>
      </c>
      <c r="L10" s="1205">
        <v>12.992632440650217</v>
      </c>
      <c r="M10" s="357">
        <v>16.78221372220894</v>
      </c>
      <c r="N10" s="1191">
        <f t="shared" si="0"/>
        <v>7</v>
      </c>
      <c r="O10" s="353">
        <v>8551</v>
      </c>
      <c r="P10" s="780">
        <v>8366</v>
      </c>
      <c r="Q10" s="302">
        <v>1111</v>
      </c>
      <c r="R10" s="780">
        <v>1404</v>
      </c>
      <c r="S10" s="274">
        <f t="shared" si="1"/>
        <v>3.789581281558723</v>
      </c>
      <c r="T10" s="274">
        <f t="shared" si="2"/>
        <v>-25.50126186195224</v>
      </c>
      <c r="U10" s="169">
        <f t="shared" si="3"/>
        <v>0.538351267898609</v>
      </c>
      <c r="V10" s="170">
        <f t="shared" si="4"/>
        <v>0.6634817057666439</v>
      </c>
      <c r="W10" s="727" t="s">
        <v>58</v>
      </c>
    </row>
    <row r="11" spans="1:23" ht="9" customHeight="1">
      <c r="A11" s="727" t="s">
        <v>96</v>
      </c>
      <c r="B11" s="274">
        <v>18.17798397300717</v>
      </c>
      <c r="C11" s="274">
        <v>12.421441774491681</v>
      </c>
      <c r="D11" s="274">
        <v>34.53996983408748</v>
      </c>
      <c r="E11" s="275">
        <v>26.61924372894047</v>
      </c>
      <c r="F11" s="274">
        <v>24.033552151714076</v>
      </c>
      <c r="G11" s="274">
        <v>21.358517980385034</v>
      </c>
      <c r="H11" s="893">
        <v>17.56168359941945</v>
      </c>
      <c r="I11" s="1205">
        <v>17.997831586555836</v>
      </c>
      <c r="J11" s="1205">
        <v>17.545126353790614</v>
      </c>
      <c r="K11" s="1205">
        <v>17.545126353790614</v>
      </c>
      <c r="L11" s="1205">
        <v>16.373858046380885</v>
      </c>
      <c r="M11" s="357">
        <v>17.081725710277095</v>
      </c>
      <c r="N11" s="1191">
        <f t="shared" si="0"/>
        <v>8</v>
      </c>
      <c r="O11" s="353">
        <v>2846</v>
      </c>
      <c r="P11" s="780">
        <v>2851</v>
      </c>
      <c r="Q11" s="302">
        <v>466</v>
      </c>
      <c r="R11" s="780">
        <v>487</v>
      </c>
      <c r="S11" s="274">
        <f t="shared" si="1"/>
        <v>0.7078676638962094</v>
      </c>
      <c r="T11" s="274">
        <f t="shared" si="2"/>
        <v>-1.0962582627300748</v>
      </c>
      <c r="U11" s="169">
        <f t="shared" si="3"/>
        <v>0.6784527523523054</v>
      </c>
      <c r="V11" s="170">
        <f t="shared" si="4"/>
        <v>0.6753228566440181</v>
      </c>
      <c r="W11" s="727" t="s">
        <v>96</v>
      </c>
    </row>
    <row r="12" spans="1:23" ht="9" customHeight="1">
      <c r="A12" s="727" t="s">
        <v>61</v>
      </c>
      <c r="B12" s="274">
        <v>28.965517241379313</v>
      </c>
      <c r="C12" s="274">
        <v>25.356260687820637</v>
      </c>
      <c r="D12" s="274">
        <v>25</v>
      </c>
      <c r="E12" s="275">
        <v>25.987488829311882</v>
      </c>
      <c r="F12" s="274">
        <v>19.91484076998137</v>
      </c>
      <c r="G12" s="274">
        <v>19.93172268907563</v>
      </c>
      <c r="H12" s="893">
        <v>19.255605381165918</v>
      </c>
      <c r="I12" s="1205">
        <v>18.934322417224536</v>
      </c>
      <c r="J12" s="1205">
        <v>18.819287967552953</v>
      </c>
      <c r="K12" s="1205">
        <v>18.326442566960274</v>
      </c>
      <c r="L12" s="1205">
        <v>18.25983748744636</v>
      </c>
      <c r="M12" s="357">
        <v>17.096801852010632</v>
      </c>
      <c r="N12" s="1191">
        <f t="shared" si="0"/>
        <v>9</v>
      </c>
      <c r="O12" s="353">
        <v>10953</v>
      </c>
      <c r="P12" s="780">
        <v>11663</v>
      </c>
      <c r="Q12" s="302">
        <v>2000</v>
      </c>
      <c r="R12" s="780">
        <v>1994</v>
      </c>
      <c r="S12" s="274">
        <f t="shared" si="1"/>
        <v>-1.1630356354357296</v>
      </c>
      <c r="T12" s="274">
        <f t="shared" si="2"/>
        <v>-11.868715389368681</v>
      </c>
      <c r="U12" s="169">
        <f t="shared" si="3"/>
        <v>0.7565985344304366</v>
      </c>
      <c r="V12" s="170">
        <f t="shared" si="4"/>
        <v>0.6759188891102541</v>
      </c>
      <c r="W12" s="727" t="s">
        <v>61</v>
      </c>
    </row>
    <row r="13" spans="1:23" ht="9" customHeight="1">
      <c r="A13" s="727" t="s">
        <v>84</v>
      </c>
      <c r="B13" s="274">
        <v>20.46783625730994</v>
      </c>
      <c r="C13" s="274">
        <v>16.28440366972477</v>
      </c>
      <c r="D13" s="274">
        <v>34.74741836449902</v>
      </c>
      <c r="E13" s="275">
        <v>34.868238557558946</v>
      </c>
      <c r="F13" s="274">
        <v>20.131470829909613</v>
      </c>
      <c r="G13" s="274">
        <v>23.4106412005457</v>
      </c>
      <c r="H13" s="893">
        <v>19.197396963123644</v>
      </c>
      <c r="I13" s="1205">
        <v>19.015417906410605</v>
      </c>
      <c r="J13" s="1205">
        <v>18.426724137931032</v>
      </c>
      <c r="K13" s="1205">
        <v>18.426724137931032</v>
      </c>
      <c r="L13" s="1205">
        <v>17.71428571428571</v>
      </c>
      <c r="M13" s="357">
        <v>18.129870129870127</v>
      </c>
      <c r="N13" s="1191">
        <f t="shared" si="0"/>
        <v>10</v>
      </c>
      <c r="O13" s="353">
        <v>3675</v>
      </c>
      <c r="P13" s="780">
        <v>3850</v>
      </c>
      <c r="Q13" s="302">
        <v>651</v>
      </c>
      <c r="R13" s="780">
        <v>698</v>
      </c>
      <c r="S13" s="274">
        <f t="shared" si="1"/>
        <v>0.4155844155844157</v>
      </c>
      <c r="T13" s="274">
        <f t="shared" si="2"/>
        <v>-2.337966127439813</v>
      </c>
      <c r="U13" s="169">
        <f t="shared" si="3"/>
        <v>0.7339935319317533</v>
      </c>
      <c r="V13" s="170">
        <f t="shared" si="4"/>
        <v>0.7167610518018522</v>
      </c>
      <c r="W13" s="727" t="s">
        <v>84</v>
      </c>
    </row>
    <row r="14" spans="1:23" ht="9" customHeight="1">
      <c r="A14" s="727" t="s">
        <v>65</v>
      </c>
      <c r="B14" s="274">
        <v>34.31805632247377</v>
      </c>
      <c r="C14" s="274">
        <v>10.285853896897141</v>
      </c>
      <c r="D14" s="274">
        <v>18.685215493726133</v>
      </c>
      <c r="E14" s="275">
        <v>19.352991697681077</v>
      </c>
      <c r="F14" s="274">
        <v>17.695826186392225</v>
      </c>
      <c r="G14" s="274">
        <v>17.643694595367457</v>
      </c>
      <c r="H14" s="893">
        <v>18.02624073017684</v>
      </c>
      <c r="I14" s="1205">
        <v>18.445772843723315</v>
      </c>
      <c r="J14" s="1205">
        <v>18.886679920477135</v>
      </c>
      <c r="K14" s="1205">
        <v>18.91359414579229</v>
      </c>
      <c r="L14" s="1205">
        <v>19.05292479108635</v>
      </c>
      <c r="M14" s="357">
        <v>19.517543859649123</v>
      </c>
      <c r="N14" s="1191">
        <f t="shared" si="0"/>
        <v>11</v>
      </c>
      <c r="O14" s="353">
        <v>3590</v>
      </c>
      <c r="P14" s="780">
        <v>4104</v>
      </c>
      <c r="Q14" s="302">
        <v>684</v>
      </c>
      <c r="R14" s="780">
        <v>801</v>
      </c>
      <c r="S14" s="274">
        <f t="shared" si="1"/>
        <v>0.46461906856277224</v>
      </c>
      <c r="T14" s="274">
        <f t="shared" si="2"/>
        <v>-14.80051246282465</v>
      </c>
      <c r="U14" s="169">
        <f t="shared" si="3"/>
        <v>0.7894602010264254</v>
      </c>
      <c r="V14" s="170">
        <f t="shared" si="4"/>
        <v>0.7716224752422481</v>
      </c>
      <c r="W14" s="727" t="s">
        <v>65</v>
      </c>
    </row>
    <row r="15" spans="1:23" ht="9" customHeight="1">
      <c r="A15" s="727" t="s">
        <v>95</v>
      </c>
      <c r="B15" s="274">
        <v>40.058134253792346</v>
      </c>
      <c r="C15" s="274">
        <v>31.683398009110846</v>
      </c>
      <c r="D15" s="274">
        <v>27.85257209340979</v>
      </c>
      <c r="E15" s="275">
        <v>26.432989690721648</v>
      </c>
      <c r="F15" s="274">
        <v>25.42148018124668</v>
      </c>
      <c r="G15" s="274">
        <v>25.206729398346166</v>
      </c>
      <c r="H15" s="893">
        <v>21.047192559421287</v>
      </c>
      <c r="I15" s="1205">
        <v>20.44379848928374</v>
      </c>
      <c r="J15" s="1205">
        <v>20.540298264200146</v>
      </c>
      <c r="K15" s="1205">
        <v>20.560557298244184</v>
      </c>
      <c r="L15" s="1205">
        <v>19.922133697244576</v>
      </c>
      <c r="M15" s="357">
        <v>19.965785442899485</v>
      </c>
      <c r="N15" s="1191">
        <f t="shared" si="0"/>
        <v>12</v>
      </c>
      <c r="O15" s="353">
        <v>49829</v>
      </c>
      <c r="P15" s="780">
        <v>50271</v>
      </c>
      <c r="Q15" s="302">
        <v>9927</v>
      </c>
      <c r="R15" s="780">
        <v>10037</v>
      </c>
      <c r="S15" s="274">
        <f t="shared" si="1"/>
        <v>0.043651745654909035</v>
      </c>
      <c r="T15" s="274">
        <f t="shared" si="2"/>
        <v>-20.09234881089286</v>
      </c>
      <c r="U15" s="169">
        <f t="shared" si="3"/>
        <v>0.8254759752612907</v>
      </c>
      <c r="V15" s="170">
        <f t="shared" si="4"/>
        <v>0.7893436230701372</v>
      </c>
      <c r="W15" s="727" t="s">
        <v>95</v>
      </c>
    </row>
    <row r="16" spans="1:23" ht="9" customHeight="1">
      <c r="A16" s="727" t="s">
        <v>62</v>
      </c>
      <c r="B16" s="274">
        <v>45.46543583961666</v>
      </c>
      <c r="C16" s="274">
        <v>29.879961806029193</v>
      </c>
      <c r="D16" s="274">
        <v>22.651597184623714</v>
      </c>
      <c r="E16" s="275">
        <v>24.184234328254366</v>
      </c>
      <c r="F16" s="274">
        <v>23.509334076344384</v>
      </c>
      <c r="G16" s="274">
        <v>22.923634336677814</v>
      </c>
      <c r="H16" s="893">
        <v>20.732472968259504</v>
      </c>
      <c r="I16" s="1205">
        <v>20.23535965462015</v>
      </c>
      <c r="J16" s="1205">
        <v>20.55489882483833</v>
      </c>
      <c r="K16" s="1205">
        <v>20.34786253143336</v>
      </c>
      <c r="L16" s="1205">
        <v>19.637545825551637</v>
      </c>
      <c r="M16" s="357">
        <v>20.023346837876808</v>
      </c>
      <c r="N16" s="1191">
        <f t="shared" si="0"/>
        <v>13</v>
      </c>
      <c r="O16" s="353">
        <v>14457</v>
      </c>
      <c r="P16" s="780">
        <v>14563</v>
      </c>
      <c r="Q16" s="302">
        <v>2839</v>
      </c>
      <c r="R16" s="780">
        <v>2916</v>
      </c>
      <c r="S16" s="274">
        <f t="shared" si="1"/>
        <v>0.38580101232517094</v>
      </c>
      <c r="T16" s="274">
        <f t="shared" si="2"/>
        <v>-25.442089001739852</v>
      </c>
      <c r="U16" s="169">
        <f t="shared" si="3"/>
        <v>0.8136840430062754</v>
      </c>
      <c r="V16" s="170">
        <f t="shared" si="4"/>
        <v>0.7916193021407308</v>
      </c>
      <c r="W16" s="727" t="s">
        <v>62</v>
      </c>
    </row>
    <row r="17" spans="1:23" ht="9" customHeight="1">
      <c r="A17" s="727" t="s">
        <v>78</v>
      </c>
      <c r="B17" s="274">
        <v>70.79757169771823</v>
      </c>
      <c r="C17" s="274">
        <v>21.13857016769638</v>
      </c>
      <c r="D17" s="274">
        <v>21.09181141439206</v>
      </c>
      <c r="E17" s="275">
        <v>21.4900314795383</v>
      </c>
      <c r="F17" s="274">
        <v>23.09111880046136</v>
      </c>
      <c r="G17" s="274">
        <v>22.6000462641684</v>
      </c>
      <c r="H17" s="893">
        <v>22.16959855660803</v>
      </c>
      <c r="I17" s="1205">
        <v>21.861520998864926</v>
      </c>
      <c r="J17" s="1205">
        <v>18.41276978417266</v>
      </c>
      <c r="K17" s="1205">
        <v>21.20100848040339</v>
      </c>
      <c r="L17" s="1205">
        <v>19.624497094322756</v>
      </c>
      <c r="M17" s="357">
        <v>20.36144578313253</v>
      </c>
      <c r="N17" s="1191">
        <f t="shared" si="0"/>
        <v>14</v>
      </c>
      <c r="O17" s="353">
        <v>4474</v>
      </c>
      <c r="P17" s="780">
        <v>4980</v>
      </c>
      <c r="Q17" s="302">
        <v>878</v>
      </c>
      <c r="R17" s="780">
        <v>1014</v>
      </c>
      <c r="S17" s="274">
        <f t="shared" si="1"/>
        <v>0.7369486888097754</v>
      </c>
      <c r="T17" s="274">
        <f t="shared" si="2"/>
        <v>-50.436125914585695</v>
      </c>
      <c r="U17" s="169">
        <f t="shared" si="3"/>
        <v>0.8131433672784254</v>
      </c>
      <c r="V17" s="170">
        <f t="shared" si="4"/>
        <v>0.804985981211163</v>
      </c>
      <c r="W17" s="727" t="s">
        <v>78</v>
      </c>
    </row>
    <row r="18" spans="1:23" ht="9" customHeight="1">
      <c r="A18" s="727" t="s">
        <v>102</v>
      </c>
      <c r="B18" s="274">
        <v>26.271483689933355</v>
      </c>
      <c r="C18" s="274">
        <v>13.240542469664526</v>
      </c>
      <c r="D18" s="274">
        <v>16.976411722659044</v>
      </c>
      <c r="E18" s="275">
        <v>16.3447782546495</v>
      </c>
      <c r="F18" s="274">
        <v>15.012540308133286</v>
      </c>
      <c r="G18" s="274">
        <v>14.102106390574795</v>
      </c>
      <c r="H18" s="893">
        <v>13.66</v>
      </c>
      <c r="I18" s="1205">
        <v>13.30225887414844</v>
      </c>
      <c r="J18" s="1205">
        <v>12.958963282937367</v>
      </c>
      <c r="K18" s="1205">
        <v>12.373737373737374</v>
      </c>
      <c r="L18" s="1205">
        <v>12.220620043258831</v>
      </c>
      <c r="M18" s="1028">
        <v>20.462046204620464</v>
      </c>
      <c r="N18" s="1191">
        <f t="shared" si="0"/>
        <v>15</v>
      </c>
      <c r="O18" s="302">
        <v>2774</v>
      </c>
      <c r="P18" s="780">
        <v>3030</v>
      </c>
      <c r="Q18" s="302">
        <v>339</v>
      </c>
      <c r="R18" s="780">
        <v>620</v>
      </c>
      <c r="S18" s="274">
        <f t="shared" si="1"/>
        <v>8.241426161361632</v>
      </c>
      <c r="T18" s="274">
        <f t="shared" si="2"/>
        <v>-5.809437485312891</v>
      </c>
      <c r="U18" s="169">
        <f t="shared" si="3"/>
        <v>0.506362842545425</v>
      </c>
      <c r="V18" s="170">
        <f t="shared" si="4"/>
        <v>0.8089632002094724</v>
      </c>
      <c r="W18" s="727" t="s">
        <v>102</v>
      </c>
    </row>
    <row r="19" spans="1:23" ht="9" customHeight="1">
      <c r="A19" s="727" t="s">
        <v>94</v>
      </c>
      <c r="B19" s="274">
        <v>51.010491441192706</v>
      </c>
      <c r="C19" s="274">
        <v>39.263247680989444</v>
      </c>
      <c r="D19" s="274">
        <v>26.73027252121659</v>
      </c>
      <c r="E19" s="275">
        <v>27.026748440962738</v>
      </c>
      <c r="F19" s="274">
        <v>23.2355354944604</v>
      </c>
      <c r="G19" s="274">
        <v>24.614756607817124</v>
      </c>
      <c r="H19" s="893">
        <v>21.625203915171287</v>
      </c>
      <c r="I19" s="1205">
        <v>20.673003609007267</v>
      </c>
      <c r="J19" s="1205">
        <v>19.99493029150824</v>
      </c>
      <c r="K19" s="1205">
        <v>19.259184293087745</v>
      </c>
      <c r="L19" s="1205">
        <v>18.82667743726965</v>
      </c>
      <c r="M19" s="357">
        <v>20.67244681923581</v>
      </c>
      <c r="N19" s="1191">
        <f t="shared" si="0"/>
        <v>16</v>
      </c>
      <c r="O19" s="353">
        <v>19807</v>
      </c>
      <c r="P19" s="780">
        <v>19838</v>
      </c>
      <c r="Q19" s="302">
        <v>3729</v>
      </c>
      <c r="R19" s="780">
        <v>4101</v>
      </c>
      <c r="S19" s="274">
        <f t="shared" si="1"/>
        <v>1.8457693819661571</v>
      </c>
      <c r="T19" s="274">
        <f t="shared" si="2"/>
        <v>-30.338044621956897</v>
      </c>
      <c r="U19" s="169">
        <f t="shared" si="3"/>
        <v>0.7800856150568535</v>
      </c>
      <c r="V19" s="170">
        <f t="shared" si="4"/>
        <v>0.8172813494709492</v>
      </c>
      <c r="W19" s="727" t="s">
        <v>94</v>
      </c>
    </row>
    <row r="20" spans="1:23" ht="9" customHeight="1">
      <c r="A20" s="727" t="s">
        <v>68</v>
      </c>
      <c r="B20" s="274">
        <v>56.71967570938572</v>
      </c>
      <c r="C20" s="274">
        <v>39.76719741503484</v>
      </c>
      <c r="D20" s="274">
        <v>29.376133338477565</v>
      </c>
      <c r="E20" s="275">
        <v>26.181343970543114</v>
      </c>
      <c r="F20" s="274">
        <v>24.681688401882862</v>
      </c>
      <c r="G20" s="274">
        <v>24.423661624908593</v>
      </c>
      <c r="H20" s="893">
        <v>23.116893114198838</v>
      </c>
      <c r="I20" s="1205">
        <v>22.749382334774552</v>
      </c>
      <c r="J20" s="1205">
        <v>21.999534811598696</v>
      </c>
      <c r="K20" s="1205">
        <v>21.047740736438612</v>
      </c>
      <c r="L20" s="1205">
        <v>20.732320303135754</v>
      </c>
      <c r="M20" s="357">
        <v>21.063587447468677</v>
      </c>
      <c r="N20" s="1191">
        <f t="shared" si="0"/>
        <v>17</v>
      </c>
      <c r="O20" s="353">
        <v>25863</v>
      </c>
      <c r="P20" s="780">
        <v>25461</v>
      </c>
      <c r="Q20" s="302">
        <v>5362</v>
      </c>
      <c r="R20" s="780">
        <v>5363</v>
      </c>
      <c r="S20" s="274">
        <f t="shared" si="1"/>
        <v>0.3312671443329229</v>
      </c>
      <c r="T20" s="274">
        <f t="shared" si="2"/>
        <v>-35.65608826191704</v>
      </c>
      <c r="U20" s="169">
        <f t="shared" si="3"/>
        <v>0.859046153476396</v>
      </c>
      <c r="V20" s="170">
        <f t="shared" si="4"/>
        <v>0.8327450216366272</v>
      </c>
      <c r="W20" s="727" t="s">
        <v>68</v>
      </c>
    </row>
    <row r="21" spans="1:23" ht="9" customHeight="1">
      <c r="A21" s="727" t="s">
        <v>67</v>
      </c>
      <c r="B21" s="274">
        <v>58.82818685669042</v>
      </c>
      <c r="C21" s="274">
        <v>25.86641756188697</v>
      </c>
      <c r="D21" s="274">
        <v>26.676319893071955</v>
      </c>
      <c r="E21" s="275">
        <v>25.929016466399645</v>
      </c>
      <c r="F21" s="274">
        <v>24.249752665713974</v>
      </c>
      <c r="G21" s="274">
        <v>22.901645660190436</v>
      </c>
      <c r="H21" s="893">
        <v>22.562750590432252</v>
      </c>
      <c r="I21" s="1205">
        <v>21.90157458715093</v>
      </c>
      <c r="J21" s="1205">
        <v>21.908242867274016</v>
      </c>
      <c r="K21" s="1205">
        <v>21.8328987396784</v>
      </c>
      <c r="L21" s="1205">
        <v>21.64670335599439</v>
      </c>
      <c r="M21" s="357">
        <v>21.812479723153455</v>
      </c>
      <c r="N21" s="1191">
        <f t="shared" si="0"/>
        <v>18</v>
      </c>
      <c r="O21" s="353">
        <v>18534</v>
      </c>
      <c r="P21" s="780">
        <v>18494</v>
      </c>
      <c r="Q21" s="302">
        <v>4012</v>
      </c>
      <c r="R21" s="780">
        <v>4034</v>
      </c>
      <c r="S21" s="274">
        <f t="shared" si="1"/>
        <v>0.16577636715906507</v>
      </c>
      <c r="T21" s="274">
        <f t="shared" si="2"/>
        <v>-37.015707133536964</v>
      </c>
      <c r="U21" s="169">
        <f t="shared" si="3"/>
        <v>0.8969337238436842</v>
      </c>
      <c r="V21" s="170">
        <f t="shared" si="4"/>
        <v>0.8623523388077375</v>
      </c>
      <c r="W21" s="727" t="s">
        <v>67</v>
      </c>
    </row>
    <row r="22" spans="1:23" ht="9" customHeight="1">
      <c r="A22" s="727" t="s">
        <v>80</v>
      </c>
      <c r="B22" s="274">
        <v>57.86301369863014</v>
      </c>
      <c r="C22" s="274">
        <v>39.39216832261835</v>
      </c>
      <c r="D22" s="274">
        <v>29.618963225520602</v>
      </c>
      <c r="E22" s="275">
        <v>26.452328159645234</v>
      </c>
      <c r="F22" s="274">
        <v>25.289919714540588</v>
      </c>
      <c r="G22" s="274">
        <v>24.88819320214669</v>
      </c>
      <c r="H22" s="274">
        <v>24.400627380685638</v>
      </c>
      <c r="I22" s="1206">
        <v>23.797752808988765</v>
      </c>
      <c r="J22" s="1206">
        <v>24.13014008133755</v>
      </c>
      <c r="K22" s="1206">
        <v>24.238320920785377</v>
      </c>
      <c r="L22" s="1206">
        <v>23.449524671797192</v>
      </c>
      <c r="M22" s="357">
        <v>22.25213100044863</v>
      </c>
      <c r="N22" s="1191">
        <f t="shared" si="0"/>
        <v>19</v>
      </c>
      <c r="O22" s="353">
        <v>4418</v>
      </c>
      <c r="P22" s="780">
        <v>4458</v>
      </c>
      <c r="Q22" s="302">
        <v>1036</v>
      </c>
      <c r="R22" s="780">
        <v>992</v>
      </c>
      <c r="S22" s="274">
        <f t="shared" si="1"/>
        <v>-1.1973936713485607</v>
      </c>
      <c r="T22" s="274">
        <f t="shared" si="2"/>
        <v>-35.61088269818151</v>
      </c>
      <c r="U22" s="169">
        <f t="shared" si="3"/>
        <v>0.9716338391275201</v>
      </c>
      <c r="V22" s="170">
        <f t="shared" si="4"/>
        <v>0.8797338704835177</v>
      </c>
      <c r="W22" s="727" t="s">
        <v>80</v>
      </c>
    </row>
    <row r="23" spans="1:23" ht="9" customHeight="1">
      <c r="A23" s="727" t="s">
        <v>92</v>
      </c>
      <c r="B23" s="274">
        <v>23.58830146231721</v>
      </c>
      <c r="C23" s="274">
        <v>21.517440568762495</v>
      </c>
      <c r="D23" s="274">
        <v>22.972672739391246</v>
      </c>
      <c r="E23" s="275">
        <v>21.736249171636846</v>
      </c>
      <c r="F23" s="274">
        <v>23.42939163078282</v>
      </c>
      <c r="G23" s="274">
        <v>23.086216364634815</v>
      </c>
      <c r="H23" s="893">
        <v>23.39729611862189</v>
      </c>
      <c r="I23" s="1205">
        <v>24.400087260034905</v>
      </c>
      <c r="J23" s="1205">
        <v>23.923236288300075</v>
      </c>
      <c r="K23" s="1205">
        <v>23.63300358734645</v>
      </c>
      <c r="L23" s="1205">
        <v>23.32463011314186</v>
      </c>
      <c r="M23" s="357">
        <v>22.4270686476521</v>
      </c>
      <c r="N23" s="1191">
        <f t="shared" si="0"/>
        <v>20</v>
      </c>
      <c r="O23" s="353">
        <v>9192</v>
      </c>
      <c r="P23" s="780">
        <v>9221</v>
      </c>
      <c r="Q23" s="302">
        <v>2144</v>
      </c>
      <c r="R23" s="780">
        <v>2068</v>
      </c>
      <c r="S23" s="274">
        <f t="shared" si="1"/>
        <v>-0.8975614654897619</v>
      </c>
      <c r="T23" s="274">
        <f t="shared" si="2"/>
        <v>-1.1612328146651123</v>
      </c>
      <c r="U23" s="169">
        <f t="shared" si="3"/>
        <v>0.966458818259896</v>
      </c>
      <c r="V23" s="170">
        <f t="shared" si="4"/>
        <v>0.8866499979080994</v>
      </c>
      <c r="W23" s="727" t="s">
        <v>92</v>
      </c>
    </row>
    <row r="24" spans="1:23" ht="9" customHeight="1">
      <c r="A24" s="727" t="s">
        <v>89</v>
      </c>
      <c r="B24" s="274">
        <v>22.798078322899986</v>
      </c>
      <c r="C24" s="274">
        <v>22.730006013229104</v>
      </c>
      <c r="D24" s="274">
        <v>20.324324324324326</v>
      </c>
      <c r="E24" s="275">
        <v>23.13501849568434</v>
      </c>
      <c r="F24" s="274">
        <v>23.202715211354523</v>
      </c>
      <c r="G24" s="274">
        <v>24.294385432473444</v>
      </c>
      <c r="H24" s="274">
        <v>25.387184937746735</v>
      </c>
      <c r="I24" s="1206">
        <v>26.0129537580961</v>
      </c>
      <c r="J24" s="1206">
        <v>26.25</v>
      </c>
      <c r="K24" s="1206">
        <v>25.339571385451254</v>
      </c>
      <c r="L24" s="1206">
        <v>23.730337078651687</v>
      </c>
      <c r="M24" s="357">
        <v>22.8067778081443</v>
      </c>
      <c r="N24" s="1191">
        <f t="shared" si="0"/>
        <v>21</v>
      </c>
      <c r="O24" s="353">
        <v>6675</v>
      </c>
      <c r="P24" s="780">
        <v>7318</v>
      </c>
      <c r="Q24" s="302">
        <v>1584</v>
      </c>
      <c r="R24" s="780">
        <v>1669</v>
      </c>
      <c r="S24" s="274">
        <f t="shared" si="1"/>
        <v>-0.9235592705073863</v>
      </c>
      <c r="T24" s="274">
        <f t="shared" si="2"/>
        <v>0.008699485244314076</v>
      </c>
      <c r="U24" s="169">
        <f t="shared" si="3"/>
        <v>0.9832693345486629</v>
      </c>
      <c r="V24" s="170">
        <f t="shared" si="4"/>
        <v>0.9016617291176233</v>
      </c>
      <c r="W24" s="727" t="s">
        <v>89</v>
      </c>
    </row>
    <row r="25" spans="1:23" ht="9" customHeight="1">
      <c r="A25" s="727" t="s">
        <v>55</v>
      </c>
      <c r="B25" s="274">
        <v>60.63058035714286</v>
      </c>
      <c r="C25" s="274">
        <v>37.488226059654636</v>
      </c>
      <c r="D25" s="274">
        <v>28.063686072692185</v>
      </c>
      <c r="E25" s="275">
        <v>28.064620880012992</v>
      </c>
      <c r="F25" s="274">
        <v>27.27495507270054</v>
      </c>
      <c r="G25" s="274">
        <v>26.50445006940475</v>
      </c>
      <c r="H25" s="893">
        <v>26.213750407298793</v>
      </c>
      <c r="I25" s="1205">
        <v>24.42134329570373</v>
      </c>
      <c r="J25" s="1205">
        <v>22.906204438684593</v>
      </c>
      <c r="K25" s="1205">
        <v>22.242899910996037</v>
      </c>
      <c r="L25" s="1205">
        <v>21.579541787673442</v>
      </c>
      <c r="M25" s="357">
        <v>23.1825073816934</v>
      </c>
      <c r="N25" s="1191">
        <f t="shared" si="0"/>
        <v>22</v>
      </c>
      <c r="O25" s="353">
        <v>12396</v>
      </c>
      <c r="P25" s="780">
        <v>12531</v>
      </c>
      <c r="Q25" s="353">
        <v>2675</v>
      </c>
      <c r="R25" s="780">
        <v>2905</v>
      </c>
      <c r="S25" s="274">
        <f t="shared" si="1"/>
        <v>1.6029655940199596</v>
      </c>
      <c r="T25" s="274">
        <f t="shared" si="2"/>
        <v>-37.44807297544946</v>
      </c>
      <c r="U25" s="169">
        <f t="shared" si="3"/>
        <v>0.8941508762856699</v>
      </c>
      <c r="V25" s="170">
        <f t="shared" si="4"/>
        <v>0.9165161280957171</v>
      </c>
      <c r="W25" s="727" t="s">
        <v>55</v>
      </c>
    </row>
    <row r="26" spans="1:23" ht="9" customHeight="1">
      <c r="A26" s="727" t="s">
        <v>81</v>
      </c>
      <c r="B26" s="274">
        <v>62.54862011483608</v>
      </c>
      <c r="C26" s="274">
        <v>43.84390243902439</v>
      </c>
      <c r="D26" s="274">
        <v>32.10573022312373</v>
      </c>
      <c r="E26" s="275">
        <v>30.124085268851413</v>
      </c>
      <c r="F26" s="274">
        <v>28.115423901940755</v>
      </c>
      <c r="G26" s="274">
        <v>27.297747055811573</v>
      </c>
      <c r="H26" s="274">
        <v>26.447765022766625</v>
      </c>
      <c r="I26" s="1206">
        <v>25.764668162872717</v>
      </c>
      <c r="J26" s="1206">
        <v>25.147411391174757</v>
      </c>
      <c r="K26" s="1206">
        <v>24.551286204885635</v>
      </c>
      <c r="L26" s="1206">
        <v>23.819075967387086</v>
      </c>
      <c r="M26" s="357">
        <v>23.41195476575121</v>
      </c>
      <c r="N26" s="1191">
        <f t="shared" si="0"/>
        <v>23</v>
      </c>
      <c r="O26" s="353">
        <v>15454</v>
      </c>
      <c r="P26" s="780">
        <v>15475</v>
      </c>
      <c r="Q26" s="302">
        <v>3681</v>
      </c>
      <c r="R26" s="780">
        <v>3623</v>
      </c>
      <c r="S26" s="274">
        <f t="shared" si="1"/>
        <v>-0.4071212016358743</v>
      </c>
      <c r="T26" s="274">
        <f t="shared" si="2"/>
        <v>-39.13666534908487</v>
      </c>
      <c r="U26" s="169">
        <f t="shared" si="3"/>
        <v>0.9869462409400998</v>
      </c>
      <c r="V26" s="170">
        <f t="shared" si="4"/>
        <v>0.9255872878531994</v>
      </c>
      <c r="W26" s="727" t="s">
        <v>81</v>
      </c>
    </row>
    <row r="27" spans="1:23" ht="9" customHeight="1">
      <c r="A27" s="727" t="s">
        <v>87</v>
      </c>
      <c r="B27" s="274">
        <v>21.737029238151127</v>
      </c>
      <c r="C27" s="274">
        <v>29.807422641862203</v>
      </c>
      <c r="D27" s="274">
        <v>42.53788003829268</v>
      </c>
      <c r="E27" s="275">
        <v>39.79527819052336</v>
      </c>
      <c r="F27" s="274">
        <v>37.80003283533082</v>
      </c>
      <c r="G27" s="274">
        <v>24.294975155483893</v>
      </c>
      <c r="H27" s="274">
        <v>24.77145675764551</v>
      </c>
      <c r="I27" s="1206">
        <v>24.345705056364956</v>
      </c>
      <c r="J27" s="1206">
        <v>24.247086552311117</v>
      </c>
      <c r="K27" s="1206">
        <v>23.605150214592275</v>
      </c>
      <c r="L27" s="1206">
        <v>23.273012860368468</v>
      </c>
      <c r="M27" s="357">
        <v>24.512465176084007</v>
      </c>
      <c r="N27" s="1191">
        <f t="shared" si="0"/>
        <v>24</v>
      </c>
      <c r="O27" s="353">
        <v>30559</v>
      </c>
      <c r="P27" s="780">
        <v>27998</v>
      </c>
      <c r="Q27" s="302">
        <v>7112</v>
      </c>
      <c r="R27" s="780">
        <v>6863</v>
      </c>
      <c r="S27" s="274">
        <f t="shared" si="1"/>
        <v>1.239452315715539</v>
      </c>
      <c r="T27" s="274">
        <f t="shared" si="2"/>
        <v>2.7754359379328797</v>
      </c>
      <c r="U27" s="169">
        <f t="shared" si="3"/>
        <v>0.9643200512622968</v>
      </c>
      <c r="V27" s="170">
        <f t="shared" si="4"/>
        <v>0.969095762739041</v>
      </c>
      <c r="W27" s="727" t="s">
        <v>87</v>
      </c>
    </row>
    <row r="28" spans="1:23" ht="9" customHeight="1">
      <c r="A28" s="727" t="s">
        <v>93</v>
      </c>
      <c r="B28" s="274">
        <v>45.432658263702024</v>
      </c>
      <c r="C28" s="274">
        <v>34.724409448818896</v>
      </c>
      <c r="D28" s="274">
        <v>25.705580500320718</v>
      </c>
      <c r="E28" s="275">
        <v>29.566248729244325</v>
      </c>
      <c r="F28" s="274">
        <v>29.967758357373153</v>
      </c>
      <c r="G28" s="274">
        <v>28.469630132337972</v>
      </c>
      <c r="H28" s="893">
        <v>25.59128807214565</v>
      </c>
      <c r="I28" s="1205">
        <v>24.598015737256244</v>
      </c>
      <c r="J28" s="1206">
        <v>26.309483053748718</v>
      </c>
      <c r="K28" s="1206">
        <v>25.621251071122536</v>
      </c>
      <c r="L28" s="1206">
        <v>25.11548331907613</v>
      </c>
      <c r="M28" s="357">
        <v>24.932478055367994</v>
      </c>
      <c r="N28" s="1191">
        <f t="shared" si="0"/>
        <v>25</v>
      </c>
      <c r="O28" s="353">
        <v>5845</v>
      </c>
      <c r="P28" s="780">
        <v>5924</v>
      </c>
      <c r="Q28" s="302">
        <v>1468</v>
      </c>
      <c r="R28" s="780">
        <v>1477</v>
      </c>
      <c r="S28" s="274">
        <f t="shared" si="1"/>
        <v>-0.18300526370813586</v>
      </c>
      <c r="T28" s="274">
        <f t="shared" si="2"/>
        <v>-20.50018020833403</v>
      </c>
      <c r="U28" s="169">
        <f t="shared" si="3"/>
        <v>1.040663033490259</v>
      </c>
      <c r="V28" s="170">
        <f t="shared" si="4"/>
        <v>0.9857008939931208</v>
      </c>
      <c r="W28" s="727" t="s">
        <v>93</v>
      </c>
    </row>
    <row r="29" spans="1:23" ht="9" customHeight="1">
      <c r="A29" s="727" t="s">
        <v>77</v>
      </c>
      <c r="B29" s="274">
        <v>61.71090387374461</v>
      </c>
      <c r="C29" s="274">
        <v>41.993512238277795</v>
      </c>
      <c r="D29" s="274">
        <v>50.5915903161216</v>
      </c>
      <c r="E29" s="275">
        <v>36.28232430787953</v>
      </c>
      <c r="F29" s="274">
        <v>29.779187507624737</v>
      </c>
      <c r="G29" s="274">
        <v>29.79581855972613</v>
      </c>
      <c r="H29" s="893">
        <v>28.806207233626587</v>
      </c>
      <c r="I29" s="1205">
        <v>28.039490523493203</v>
      </c>
      <c r="J29" s="1205">
        <v>26.944106925880924</v>
      </c>
      <c r="K29" s="1205">
        <v>26.419783017152554</v>
      </c>
      <c r="L29" s="1205">
        <v>25.474091073801187</v>
      </c>
      <c r="M29" s="357">
        <v>25.383665549479627</v>
      </c>
      <c r="N29" s="1191">
        <f t="shared" si="0"/>
        <v>26</v>
      </c>
      <c r="O29" s="353">
        <v>16558</v>
      </c>
      <c r="P29" s="780">
        <v>17007</v>
      </c>
      <c r="Q29" s="302">
        <v>4218</v>
      </c>
      <c r="R29" s="780">
        <v>4317</v>
      </c>
      <c r="S29" s="274">
        <f t="shared" si="1"/>
        <v>-0.09042552432156015</v>
      </c>
      <c r="T29" s="274">
        <f t="shared" si="2"/>
        <v>-36.32723832426498</v>
      </c>
      <c r="U29" s="169">
        <f t="shared" si="3"/>
        <v>1.0555219883876887</v>
      </c>
      <c r="V29" s="170">
        <f t="shared" si="4"/>
        <v>1.0035385078603312</v>
      </c>
      <c r="W29" s="727" t="s">
        <v>77</v>
      </c>
    </row>
    <row r="30" spans="1:23" ht="9" customHeight="1">
      <c r="A30" s="727" t="s">
        <v>54</v>
      </c>
      <c r="B30" s="274">
        <v>54.928124798556055</v>
      </c>
      <c r="C30" s="274">
        <v>41.96985446985447</v>
      </c>
      <c r="D30" s="274">
        <v>30.962397255841047</v>
      </c>
      <c r="E30" s="275">
        <v>30.34305867265149</v>
      </c>
      <c r="F30" s="274">
        <v>29.738918468150622</v>
      </c>
      <c r="G30" s="274">
        <v>29.372326160526146</v>
      </c>
      <c r="H30" s="274">
        <v>29.343579891130325</v>
      </c>
      <c r="I30" s="1206">
        <v>27.152360240501473</v>
      </c>
      <c r="J30" s="1206">
        <v>26.129402756508423</v>
      </c>
      <c r="K30" s="1206">
        <v>24.942718940936864</v>
      </c>
      <c r="L30" s="1206">
        <v>24.92862128037561</v>
      </c>
      <c r="M30" s="357">
        <v>25.546250236131225</v>
      </c>
      <c r="N30" s="1191">
        <f t="shared" si="0"/>
        <v>27</v>
      </c>
      <c r="O30" s="353">
        <v>15761</v>
      </c>
      <c r="P30" s="780">
        <v>15881</v>
      </c>
      <c r="Q30" s="353">
        <v>3929</v>
      </c>
      <c r="R30" s="780">
        <v>4057</v>
      </c>
      <c r="S30" s="274">
        <f t="shared" si="1"/>
        <v>0.6176289557556167</v>
      </c>
      <c r="T30" s="274">
        <f t="shared" si="2"/>
        <v>-29.38187456242483</v>
      </c>
      <c r="U30" s="169">
        <f t="shared" si="3"/>
        <v>1.0329203827290625</v>
      </c>
      <c r="V30" s="170">
        <f t="shared" si="4"/>
        <v>1.0099662632814401</v>
      </c>
      <c r="W30" s="727" t="s">
        <v>54</v>
      </c>
    </row>
    <row r="31" spans="1:23" ht="9" customHeight="1">
      <c r="A31" s="727" t="s">
        <v>97</v>
      </c>
      <c r="B31" s="274">
        <v>34.531337549027455</v>
      </c>
      <c r="C31" s="274">
        <v>30.727699530516432</v>
      </c>
      <c r="D31" s="274">
        <v>31.536147027730344</v>
      </c>
      <c r="E31" s="275">
        <v>25.135506836016503</v>
      </c>
      <c r="F31" s="274">
        <v>23.772464698331195</v>
      </c>
      <c r="G31" s="274">
        <v>23.353245718837115</v>
      </c>
      <c r="H31" s="893">
        <v>23.172849250197316</v>
      </c>
      <c r="I31" s="1205">
        <v>22.76383910792513</v>
      </c>
      <c r="J31" s="1205">
        <v>22.504149869575528</v>
      </c>
      <c r="K31" s="1205">
        <v>22.46115209543243</v>
      </c>
      <c r="L31" s="1205">
        <v>23.104500381388256</v>
      </c>
      <c r="M31" s="357">
        <v>25.65402101811135</v>
      </c>
      <c r="N31" s="1191">
        <f t="shared" si="0"/>
        <v>28</v>
      </c>
      <c r="O31" s="353">
        <v>13110</v>
      </c>
      <c r="P31" s="780">
        <v>13417</v>
      </c>
      <c r="Q31" s="302">
        <v>3029</v>
      </c>
      <c r="R31" s="780">
        <v>3442</v>
      </c>
      <c r="S31" s="274">
        <f t="shared" si="1"/>
        <v>2.549520636723095</v>
      </c>
      <c r="T31" s="274">
        <f t="shared" si="2"/>
        <v>-8.877316530916104</v>
      </c>
      <c r="U31" s="169">
        <f t="shared" si="3"/>
        <v>0.957337716686903</v>
      </c>
      <c r="V31" s="170">
        <f t="shared" si="4"/>
        <v>1.014226961151433</v>
      </c>
      <c r="W31" s="727" t="s">
        <v>97</v>
      </c>
    </row>
    <row r="32" spans="1:23" ht="9" customHeight="1">
      <c r="A32" s="727" t="s">
        <v>255</v>
      </c>
      <c r="B32" s="274">
        <v>33.929429862513224</v>
      </c>
      <c r="C32" s="274">
        <v>30.64074738133434</v>
      </c>
      <c r="D32" s="1199">
        <v>34.85543183306821</v>
      </c>
      <c r="E32" s="275">
        <v>32.13257821929255</v>
      </c>
      <c r="F32" s="274">
        <v>29.438160231840705</v>
      </c>
      <c r="G32" s="274">
        <v>30.642750373692078</v>
      </c>
      <c r="H32" s="893">
        <v>28.98240387300996</v>
      </c>
      <c r="I32" s="1205">
        <v>29.087187121987533</v>
      </c>
      <c r="J32" s="1205">
        <v>27.630484988452658</v>
      </c>
      <c r="K32" s="1205">
        <v>27.59542688548774</v>
      </c>
      <c r="L32" s="1205">
        <v>25.893844452635463</v>
      </c>
      <c r="M32" s="357">
        <v>26.439622814245173</v>
      </c>
      <c r="N32" s="1191">
        <f t="shared" si="0"/>
        <v>29</v>
      </c>
      <c r="O32" s="353">
        <v>10852</v>
      </c>
      <c r="P32" s="780">
        <v>10923</v>
      </c>
      <c r="Q32" s="302">
        <v>2810</v>
      </c>
      <c r="R32" s="780">
        <v>2888</v>
      </c>
      <c r="S32" s="274">
        <f t="shared" si="1"/>
        <v>0.5457783616097096</v>
      </c>
      <c r="T32" s="274">
        <f t="shared" si="2"/>
        <v>-7.489807048268052</v>
      </c>
      <c r="U32" s="169">
        <f t="shared" si="3"/>
        <v>1.0729145194803986</v>
      </c>
      <c r="V32" s="170">
        <f t="shared" si="4"/>
        <v>1.0452855824024798</v>
      </c>
      <c r="W32" s="727" t="s">
        <v>74</v>
      </c>
    </row>
    <row r="33" spans="1:23" ht="9" customHeight="1">
      <c r="A33" s="727" t="s">
        <v>64</v>
      </c>
      <c r="B33" s="274">
        <v>54.43091299019608</v>
      </c>
      <c r="C33" s="274">
        <v>38.75262789067975</v>
      </c>
      <c r="D33" s="274">
        <v>28.983788058521153</v>
      </c>
      <c r="E33" s="275">
        <v>28.268748257596876</v>
      </c>
      <c r="F33" s="274">
        <v>27.300748568912375</v>
      </c>
      <c r="G33" s="274">
        <v>28.25277321693164</v>
      </c>
      <c r="H33" s="893">
        <v>27.539828676647186</v>
      </c>
      <c r="I33" s="1205">
        <v>26.433453960595095</v>
      </c>
      <c r="J33" s="1205">
        <v>27.212771946756746</v>
      </c>
      <c r="K33" s="1205">
        <v>27.063082116565663</v>
      </c>
      <c r="L33" s="1205">
        <v>27.012377639349566</v>
      </c>
      <c r="M33" s="357">
        <v>26.670971908298352</v>
      </c>
      <c r="N33" s="1191">
        <f t="shared" si="0"/>
        <v>30</v>
      </c>
      <c r="O33" s="353">
        <v>24722</v>
      </c>
      <c r="P33" s="780">
        <v>24776</v>
      </c>
      <c r="Q33" s="302">
        <v>6678</v>
      </c>
      <c r="R33" s="780">
        <v>6608</v>
      </c>
      <c r="S33" s="274">
        <f t="shared" si="1"/>
        <v>-0.3414057310512142</v>
      </c>
      <c r="T33" s="274">
        <f t="shared" si="2"/>
        <v>-27.759941081897725</v>
      </c>
      <c r="U33" s="169">
        <f t="shared" si="3"/>
        <v>1.1192610748843836</v>
      </c>
      <c r="V33" s="170">
        <f t="shared" si="4"/>
        <v>1.0544319259117894</v>
      </c>
      <c r="W33" s="727" t="s">
        <v>64</v>
      </c>
    </row>
    <row r="34" spans="1:23" ht="9" customHeight="1">
      <c r="A34" s="727" t="s">
        <v>72</v>
      </c>
      <c r="B34" s="274">
        <v>36.46218280364622</v>
      </c>
      <c r="C34" s="274">
        <v>34.18173699486493</v>
      </c>
      <c r="D34" s="274">
        <v>30.592935239697223</v>
      </c>
      <c r="E34" s="275">
        <v>28.95013675573322</v>
      </c>
      <c r="F34" s="274">
        <v>29.07479909334432</v>
      </c>
      <c r="G34" s="274">
        <v>28.998351195383346</v>
      </c>
      <c r="H34" s="893">
        <v>28.83159402496419</v>
      </c>
      <c r="I34" s="1205">
        <v>28.81184103811841</v>
      </c>
      <c r="J34" s="1205">
        <v>27.974863166430165</v>
      </c>
      <c r="K34" s="1205">
        <v>26.92926045016077</v>
      </c>
      <c r="L34" s="1205">
        <v>26.890256003175235</v>
      </c>
      <c r="M34" s="357">
        <v>26.68227033352838</v>
      </c>
      <c r="N34" s="1191">
        <f t="shared" si="0"/>
        <v>31</v>
      </c>
      <c r="O34" s="353">
        <v>5039</v>
      </c>
      <c r="P34" s="780">
        <v>5127</v>
      </c>
      <c r="Q34" s="302">
        <v>1355</v>
      </c>
      <c r="R34" s="780">
        <v>1368</v>
      </c>
      <c r="S34" s="274">
        <f t="shared" si="1"/>
        <v>-0.20798566964685605</v>
      </c>
      <c r="T34" s="274">
        <f t="shared" si="2"/>
        <v>-9.779912470117843</v>
      </c>
      <c r="U34" s="169">
        <f t="shared" si="3"/>
        <v>1.1142009503890111</v>
      </c>
      <c r="V34" s="170">
        <f t="shared" si="4"/>
        <v>1.0548786070569696</v>
      </c>
      <c r="W34" s="727" t="s">
        <v>72</v>
      </c>
    </row>
    <row r="35" spans="1:23" ht="9" customHeight="1">
      <c r="A35" s="727" t="s">
        <v>99</v>
      </c>
      <c r="B35" s="274">
        <v>26.22130665097116</v>
      </c>
      <c r="C35" s="274">
        <v>41.551584077985375</v>
      </c>
      <c r="D35" s="274">
        <v>24.150675195451317</v>
      </c>
      <c r="E35" s="275">
        <v>21.7542396441479</v>
      </c>
      <c r="F35" s="274">
        <v>21.824417009602197</v>
      </c>
      <c r="G35" s="274">
        <v>21.555494805904868</v>
      </c>
      <c r="H35" s="274">
        <v>20.86204566950412</v>
      </c>
      <c r="I35" s="1206">
        <v>24.969971973842252</v>
      </c>
      <c r="J35" s="1206">
        <v>25.14458826769485</v>
      </c>
      <c r="K35" s="1206">
        <v>24.55308775731311</v>
      </c>
      <c r="L35" s="1206">
        <v>26.18019774404679</v>
      </c>
      <c r="M35" s="357">
        <v>26.93765520846948</v>
      </c>
      <c r="N35" s="1191">
        <f t="shared" si="0"/>
        <v>32</v>
      </c>
      <c r="O35" s="353">
        <v>7181</v>
      </c>
      <c r="P35" s="780">
        <v>7651</v>
      </c>
      <c r="Q35" s="302">
        <v>1880</v>
      </c>
      <c r="R35" s="780">
        <v>2061</v>
      </c>
      <c r="S35" s="274">
        <f t="shared" si="1"/>
        <v>0.7574574644226892</v>
      </c>
      <c r="T35" s="274">
        <f t="shared" si="2"/>
        <v>0.7163485574983177</v>
      </c>
      <c r="U35" s="169">
        <f t="shared" si="3"/>
        <v>1.0847796021110676</v>
      </c>
      <c r="V35" s="170">
        <f t="shared" si="4"/>
        <v>1.0649752007041287</v>
      </c>
      <c r="W35" s="727" t="s">
        <v>99</v>
      </c>
    </row>
    <row r="36" spans="1:23" ht="9" customHeight="1">
      <c r="A36" s="727" t="s">
        <v>53</v>
      </c>
      <c r="B36" s="274">
        <v>19.880239520958085</v>
      </c>
      <c r="C36" s="274">
        <v>12.295081967213115</v>
      </c>
      <c r="D36" s="274">
        <v>22.381477398015434</v>
      </c>
      <c r="E36" s="275">
        <v>23.004201680672267</v>
      </c>
      <c r="F36" s="274">
        <v>21.544715447154474</v>
      </c>
      <c r="G36" s="274">
        <v>23.523523523523522</v>
      </c>
      <c r="H36" s="893">
        <v>22.628458498023715</v>
      </c>
      <c r="I36" s="1205">
        <v>21.91780821917808</v>
      </c>
      <c r="J36" s="1207">
        <v>22.233104799216456</v>
      </c>
      <c r="K36" s="1207">
        <v>22.8377065111759</v>
      </c>
      <c r="L36" s="1207">
        <v>22.34359483614697</v>
      </c>
      <c r="M36" s="1200">
        <v>27.176566314076485</v>
      </c>
      <c r="N36" s="1191">
        <f aca="true" t="shared" si="5" ref="N36:N53">RANK(M36,M$4:M$53,1)</f>
        <v>33</v>
      </c>
      <c r="O36" s="353">
        <v>1007</v>
      </c>
      <c r="P36" s="780">
        <v>1229</v>
      </c>
      <c r="Q36" s="353">
        <v>225</v>
      </c>
      <c r="R36" s="780">
        <v>334</v>
      </c>
      <c r="S36" s="274">
        <f aca="true" t="shared" si="6" ref="S36:S53">M36-L36</f>
        <v>4.832971477929515</v>
      </c>
      <c r="T36" s="274">
        <f aca="true" t="shared" si="7" ref="T36:T53">M36-$B36</f>
        <v>7.2963267931184</v>
      </c>
      <c r="U36" s="169">
        <f aca="true" t="shared" si="8" ref="U36:U53">L36/L$55</f>
        <v>0.9258095050713647</v>
      </c>
      <c r="V36" s="170">
        <f aca="true" t="shared" si="9" ref="V36:V53">M36/M$55</f>
        <v>1.074420506937177</v>
      </c>
      <c r="W36" s="727" t="s">
        <v>53</v>
      </c>
    </row>
    <row r="37" spans="1:23" ht="9" customHeight="1">
      <c r="A37" s="727" t="s">
        <v>79</v>
      </c>
      <c r="B37" s="274">
        <v>65.58044806517312</v>
      </c>
      <c r="C37" s="274">
        <v>41.83720132616897</v>
      </c>
      <c r="D37" s="274">
        <v>35.3895736740925</v>
      </c>
      <c r="E37" s="275">
        <v>34.88112709128266</v>
      </c>
      <c r="F37" s="274">
        <v>34.56335239771228</v>
      </c>
      <c r="G37" s="274">
        <v>34.01880464067741</v>
      </c>
      <c r="H37" s="893">
        <v>31.163374440685367</v>
      </c>
      <c r="I37" s="1205">
        <v>30.725439167208847</v>
      </c>
      <c r="J37" s="1206">
        <v>30.017742889402655</v>
      </c>
      <c r="K37" s="1206">
        <v>30.905752753977968</v>
      </c>
      <c r="L37" s="1206">
        <v>31.049772752466463</v>
      </c>
      <c r="M37" s="357">
        <v>28.44851824776472</v>
      </c>
      <c r="N37" s="1191">
        <f t="shared" si="5"/>
        <v>34</v>
      </c>
      <c r="O37" s="353">
        <v>18042</v>
      </c>
      <c r="P37" s="780">
        <v>17783</v>
      </c>
      <c r="Q37" s="302">
        <v>5602</v>
      </c>
      <c r="R37" s="780">
        <v>5059</v>
      </c>
      <c r="S37" s="274">
        <f t="shared" si="6"/>
        <v>-2.6012545047017426</v>
      </c>
      <c r="T37" s="274">
        <f t="shared" si="7"/>
        <v>-37.13192981740839</v>
      </c>
      <c r="U37" s="169">
        <f t="shared" si="8"/>
        <v>1.2865510207889377</v>
      </c>
      <c r="V37" s="170">
        <f t="shared" si="9"/>
        <v>1.124706890639933</v>
      </c>
      <c r="W37" s="727" t="s">
        <v>79</v>
      </c>
    </row>
    <row r="38" spans="1:23" ht="9" customHeight="1">
      <c r="A38" s="727" t="s">
        <v>57</v>
      </c>
      <c r="B38" s="274">
        <v>27.5381850853549</v>
      </c>
      <c r="C38" s="274">
        <v>19.500760784636263</v>
      </c>
      <c r="D38" s="274">
        <v>18.122990353697748</v>
      </c>
      <c r="E38" s="275">
        <v>18.061874431301185</v>
      </c>
      <c r="F38" s="274">
        <v>18.05116412762288</v>
      </c>
      <c r="G38" s="274">
        <v>18.271280957848123</v>
      </c>
      <c r="H38" s="893">
        <v>16.759388038942976</v>
      </c>
      <c r="I38" s="1205">
        <v>17.364025259727033</v>
      </c>
      <c r="J38" s="1205">
        <v>17.26697493307374</v>
      </c>
      <c r="K38" s="1205">
        <v>17.5870032005834</v>
      </c>
      <c r="L38" s="1205">
        <v>17.717887591417835</v>
      </c>
      <c r="M38" s="1028">
        <v>28.84965266291763</v>
      </c>
      <c r="N38" s="1191">
        <f t="shared" si="5"/>
        <v>35</v>
      </c>
      <c r="O38" s="353">
        <v>24749</v>
      </c>
      <c r="P38" s="780">
        <v>24184</v>
      </c>
      <c r="Q38" s="353">
        <v>4385</v>
      </c>
      <c r="R38" s="780">
        <v>6977</v>
      </c>
      <c r="S38" s="274">
        <f t="shared" si="6"/>
        <v>11.131765071499796</v>
      </c>
      <c r="T38" s="274">
        <f t="shared" si="7"/>
        <v>1.3114675775627305</v>
      </c>
      <c r="U38" s="169">
        <f t="shared" si="8"/>
        <v>0.7341427761384028</v>
      </c>
      <c r="V38" s="170">
        <f t="shared" si="9"/>
        <v>1.1405656653172658</v>
      </c>
      <c r="W38" s="727" t="s">
        <v>57</v>
      </c>
    </row>
    <row r="39" spans="1:23" ht="9" customHeight="1">
      <c r="A39" s="727" t="s">
        <v>70</v>
      </c>
      <c r="B39" s="274">
        <v>52.662680267323246</v>
      </c>
      <c r="C39" s="274">
        <v>43.07016280074917</v>
      </c>
      <c r="D39" s="274">
        <v>37.35564975880719</v>
      </c>
      <c r="E39" s="275">
        <v>35.521405049396265</v>
      </c>
      <c r="F39" s="274">
        <v>33.40472673559823</v>
      </c>
      <c r="G39" s="274">
        <v>33.39611270152177</v>
      </c>
      <c r="H39" s="893">
        <v>33.24024454675825</v>
      </c>
      <c r="I39" s="1205">
        <v>32.503970354685016</v>
      </c>
      <c r="J39" s="1205">
        <v>31.606845373315164</v>
      </c>
      <c r="K39" s="1205">
        <v>30.66535164251574</v>
      </c>
      <c r="L39" s="1205">
        <v>29.88235294117647</v>
      </c>
      <c r="M39" s="357">
        <v>29.68070754009894</v>
      </c>
      <c r="N39" s="1191">
        <f t="shared" si="5"/>
        <v>36</v>
      </c>
      <c r="O39" s="353">
        <v>13175</v>
      </c>
      <c r="P39" s="780">
        <v>13342</v>
      </c>
      <c r="Q39" s="302">
        <v>3937</v>
      </c>
      <c r="R39" s="780">
        <v>3960</v>
      </c>
      <c r="S39" s="274">
        <f t="shared" si="6"/>
        <v>-0.20164540107753126</v>
      </c>
      <c r="T39" s="274">
        <f t="shared" si="7"/>
        <v>-22.981972727224306</v>
      </c>
      <c r="U39" s="169">
        <f t="shared" si="8"/>
        <v>1.2381788422909465</v>
      </c>
      <c r="V39" s="170">
        <f t="shared" si="9"/>
        <v>1.1734212656942444</v>
      </c>
      <c r="W39" s="727" t="s">
        <v>70</v>
      </c>
    </row>
    <row r="40" spans="1:23" ht="9" customHeight="1">
      <c r="A40" s="727" t="s">
        <v>76</v>
      </c>
      <c r="B40" s="274">
        <v>67.95498609120796</v>
      </c>
      <c r="C40" s="274">
        <v>48.683129351727715</v>
      </c>
      <c r="D40" s="274">
        <v>41.58695652173913</v>
      </c>
      <c r="E40" s="275">
        <v>37.58730706217125</v>
      </c>
      <c r="F40" s="274">
        <v>34.465238377508676</v>
      </c>
      <c r="G40" s="274">
        <v>34.46523837750868</v>
      </c>
      <c r="H40" s="893">
        <v>34.642917298298805</v>
      </c>
      <c r="I40" s="1205">
        <v>33.705263157894734</v>
      </c>
      <c r="J40" s="1205">
        <v>32.571404605125196</v>
      </c>
      <c r="K40" s="1205">
        <v>31.474219923243783</v>
      </c>
      <c r="L40" s="1205">
        <v>30.503393429653997</v>
      </c>
      <c r="M40" s="357">
        <v>31.328154210460717</v>
      </c>
      <c r="N40" s="1191">
        <f t="shared" si="5"/>
        <v>37</v>
      </c>
      <c r="O40" s="353">
        <v>24017</v>
      </c>
      <c r="P40" s="780">
        <v>24071</v>
      </c>
      <c r="Q40" s="302">
        <v>7326</v>
      </c>
      <c r="R40" s="780">
        <v>7541</v>
      </c>
      <c r="S40" s="274">
        <f t="shared" si="6"/>
        <v>0.8247607808067201</v>
      </c>
      <c r="T40" s="274">
        <f t="shared" si="7"/>
        <v>-36.62683188074724</v>
      </c>
      <c r="U40" s="169">
        <f t="shared" si="8"/>
        <v>1.26391172867217</v>
      </c>
      <c r="V40" s="170">
        <f t="shared" si="9"/>
        <v>1.2385527641427898</v>
      </c>
      <c r="W40" s="727" t="s">
        <v>76</v>
      </c>
    </row>
    <row r="41" spans="1:23" ht="9" customHeight="1">
      <c r="A41" s="727" t="s">
        <v>82</v>
      </c>
      <c r="B41" s="274">
        <v>52.17561740493923</v>
      </c>
      <c r="C41" s="274">
        <v>42.47053688345701</v>
      </c>
      <c r="D41" s="274">
        <v>36.32460283383426</v>
      </c>
      <c r="E41" s="275">
        <v>32.45283018867924</v>
      </c>
      <c r="F41" s="274">
        <v>31.884663602173003</v>
      </c>
      <c r="G41" s="274">
        <v>31.60751565762004</v>
      </c>
      <c r="H41" s="893">
        <v>30.734135213604315</v>
      </c>
      <c r="I41" s="1205">
        <v>30.173841059602648</v>
      </c>
      <c r="J41" s="1205">
        <v>29.025598678777868</v>
      </c>
      <c r="K41" s="1205">
        <v>30.540652084193148</v>
      </c>
      <c r="L41" s="1205">
        <v>30.271828665568368</v>
      </c>
      <c r="M41" s="357">
        <v>31.34517766497462</v>
      </c>
      <c r="N41" s="1191">
        <f t="shared" si="5"/>
        <v>38</v>
      </c>
      <c r="O41" s="353">
        <v>2428</v>
      </c>
      <c r="P41" s="780">
        <v>2364</v>
      </c>
      <c r="Q41" s="302">
        <v>735</v>
      </c>
      <c r="R41" s="780">
        <v>741</v>
      </c>
      <c r="S41" s="274">
        <f t="shared" si="6"/>
        <v>1.073348999406253</v>
      </c>
      <c r="T41" s="274">
        <f t="shared" si="7"/>
        <v>-20.83043973996461</v>
      </c>
      <c r="U41" s="169">
        <f t="shared" si="8"/>
        <v>1.2543168151767257</v>
      </c>
      <c r="V41" s="170">
        <f t="shared" si="9"/>
        <v>1.2392257832584967</v>
      </c>
      <c r="W41" s="727" t="s">
        <v>82</v>
      </c>
    </row>
    <row r="42" spans="1:23" ht="9" customHeight="1">
      <c r="A42" s="727" t="s">
        <v>69</v>
      </c>
      <c r="B42" s="274">
        <v>41.2768343479654</v>
      </c>
      <c r="C42" s="274">
        <v>42.614955875522526</v>
      </c>
      <c r="D42" s="274">
        <v>34.34373378789002</v>
      </c>
      <c r="E42" s="275">
        <v>33.381988030944385</v>
      </c>
      <c r="F42" s="274">
        <v>32.067663714244226</v>
      </c>
      <c r="G42" s="274">
        <v>31.487639149920486</v>
      </c>
      <c r="H42" s="893">
        <v>31.23610015065643</v>
      </c>
      <c r="I42" s="1205">
        <v>30.248579545454547</v>
      </c>
      <c r="J42" s="1205">
        <v>36.10087843581751</v>
      </c>
      <c r="K42" s="1205">
        <v>31.450302761778172</v>
      </c>
      <c r="L42" s="1205">
        <v>28.59136310223267</v>
      </c>
      <c r="M42" s="357">
        <v>31.45853193517636</v>
      </c>
      <c r="N42" s="1191">
        <f t="shared" si="5"/>
        <v>39</v>
      </c>
      <c r="O42" s="353">
        <v>13616</v>
      </c>
      <c r="P42" s="780">
        <v>13637</v>
      </c>
      <c r="Q42" s="302">
        <v>3893</v>
      </c>
      <c r="R42" s="780">
        <v>4290</v>
      </c>
      <c r="S42" s="274">
        <f t="shared" si="6"/>
        <v>2.8671688329436904</v>
      </c>
      <c r="T42" s="274">
        <f t="shared" si="7"/>
        <v>-9.818302412789038</v>
      </c>
      <c r="U42" s="169">
        <f t="shared" si="8"/>
        <v>1.1846865250246517</v>
      </c>
      <c r="V42" s="170">
        <f t="shared" si="9"/>
        <v>1.243707223299381</v>
      </c>
      <c r="W42" s="727" t="s">
        <v>69</v>
      </c>
    </row>
    <row r="43" spans="1:23" ht="9" customHeight="1">
      <c r="A43" s="727" t="s">
        <v>88</v>
      </c>
      <c r="B43" s="274">
        <v>54.575178238953725</v>
      </c>
      <c r="C43" s="274">
        <v>48.92480125114036</v>
      </c>
      <c r="D43" s="274">
        <v>40.769599094589296</v>
      </c>
      <c r="E43" s="275">
        <v>40.24054231357971</v>
      </c>
      <c r="F43" s="274">
        <v>41.04102769258123</v>
      </c>
      <c r="G43" s="274">
        <v>41.56928936207046</v>
      </c>
      <c r="H43" s="893">
        <v>40.41723783413297</v>
      </c>
      <c r="I43" s="1205">
        <v>39.01678554649126</v>
      </c>
      <c r="J43" s="1205">
        <v>35.61212327600886</v>
      </c>
      <c r="K43" s="1205">
        <v>33.036358236816426</v>
      </c>
      <c r="L43" s="1205">
        <v>31.095242119496326</v>
      </c>
      <c r="M43" s="357">
        <v>31.48699200816188</v>
      </c>
      <c r="N43" s="1191">
        <f t="shared" si="5"/>
        <v>40</v>
      </c>
      <c r="O43" s="353">
        <v>23666</v>
      </c>
      <c r="P43" s="780">
        <v>23524</v>
      </c>
      <c r="Q43" s="302">
        <v>7359</v>
      </c>
      <c r="R43" s="780">
        <v>7407</v>
      </c>
      <c r="S43" s="274">
        <f t="shared" si="6"/>
        <v>0.3917498886655544</v>
      </c>
      <c r="T43" s="274">
        <f t="shared" si="7"/>
        <v>-23.088186230791845</v>
      </c>
      <c r="U43" s="169">
        <f t="shared" si="8"/>
        <v>1.2884350494107655</v>
      </c>
      <c r="V43" s="170">
        <f t="shared" si="9"/>
        <v>1.2448323870044342</v>
      </c>
      <c r="W43" s="727" t="s">
        <v>88</v>
      </c>
    </row>
    <row r="44" spans="1:23" ht="9" customHeight="1">
      <c r="A44" s="727" t="s">
        <v>59</v>
      </c>
      <c r="B44" s="274">
        <v>56.1</v>
      </c>
      <c r="C44" s="274">
        <v>57.6</v>
      </c>
      <c r="D44" s="274">
        <v>29.3</v>
      </c>
      <c r="E44" s="275">
        <v>28.5</v>
      </c>
      <c r="F44" s="274">
        <v>31.04858104858105</v>
      </c>
      <c r="G44" s="274">
        <v>31.94511314395763</v>
      </c>
      <c r="H44" s="274">
        <v>32.49819320645628</v>
      </c>
      <c r="I44" s="1206">
        <v>33.4699782975645</v>
      </c>
      <c r="J44" s="1205">
        <v>34.21686746987952</v>
      </c>
      <c r="K44" s="1205">
        <v>34.18453384726572</v>
      </c>
      <c r="L44" s="1205">
        <v>32.79595765158806</v>
      </c>
      <c r="M44" s="357">
        <v>33.532934131736525</v>
      </c>
      <c r="N44" s="1191">
        <f t="shared" si="5"/>
        <v>41</v>
      </c>
      <c r="O44" s="302">
        <v>4156</v>
      </c>
      <c r="P44" s="780">
        <v>4175</v>
      </c>
      <c r="Q44" s="302">
        <v>1363</v>
      </c>
      <c r="R44" s="780">
        <v>1400</v>
      </c>
      <c r="S44" s="274">
        <f t="shared" si="6"/>
        <v>0.7369764801484635</v>
      </c>
      <c r="T44" s="274">
        <f t="shared" si="7"/>
        <v>-22.567065868263477</v>
      </c>
      <c r="U44" s="169">
        <f t="shared" si="8"/>
        <v>1.3589043994226884</v>
      </c>
      <c r="V44" s="170">
        <f t="shared" si="9"/>
        <v>1.3257183292596413</v>
      </c>
      <c r="W44" s="727" t="s">
        <v>59</v>
      </c>
    </row>
    <row r="45" spans="1:23" ht="9" customHeight="1">
      <c r="A45" s="727" t="s">
        <v>73</v>
      </c>
      <c r="B45" s="274">
        <v>31.01851851851852</v>
      </c>
      <c r="C45" s="274">
        <v>40.27317880794702</v>
      </c>
      <c r="D45" s="274">
        <v>34.13226808699512</v>
      </c>
      <c r="E45" s="275">
        <v>33.097031457687194</v>
      </c>
      <c r="F45" s="274">
        <v>32.11292456991619</v>
      </c>
      <c r="G45" s="274">
        <v>31.836195508586524</v>
      </c>
      <c r="H45" s="893">
        <v>31.96467991169978</v>
      </c>
      <c r="I45" s="1205">
        <v>31.583590648434054</v>
      </c>
      <c r="J45" s="1205">
        <v>30.20372010628875</v>
      </c>
      <c r="K45" s="1205">
        <v>29.86842105263158</v>
      </c>
      <c r="L45" s="1205">
        <v>29.97370727432077</v>
      </c>
      <c r="M45" s="357">
        <v>34.22706325932132</v>
      </c>
      <c r="N45" s="1191">
        <f t="shared" si="5"/>
        <v>42</v>
      </c>
      <c r="O45" s="353">
        <v>2282</v>
      </c>
      <c r="P45" s="780">
        <v>2387</v>
      </c>
      <c r="Q45" s="302">
        <v>684</v>
      </c>
      <c r="R45" s="780">
        <v>817</v>
      </c>
      <c r="S45" s="274">
        <f t="shared" si="6"/>
        <v>4.25335598500055</v>
      </c>
      <c r="T45" s="274">
        <f t="shared" si="7"/>
        <v>3.2085447408028003</v>
      </c>
      <c r="U45" s="169">
        <f t="shared" si="8"/>
        <v>1.241964119932019</v>
      </c>
      <c r="V45" s="170">
        <f t="shared" si="9"/>
        <v>1.353160595531272</v>
      </c>
      <c r="W45" s="727" t="s">
        <v>73</v>
      </c>
    </row>
    <row r="46" spans="1:23" ht="9" customHeight="1">
      <c r="A46" s="727" t="s">
        <v>83</v>
      </c>
      <c r="B46" s="274">
        <v>34.19399860432659</v>
      </c>
      <c r="C46" s="274">
        <v>39.117598819091356</v>
      </c>
      <c r="D46" s="274">
        <v>31.506849315068493</v>
      </c>
      <c r="E46" s="275">
        <v>29.39968404423381</v>
      </c>
      <c r="F46" s="274">
        <v>28.0188679245283</v>
      </c>
      <c r="G46" s="274">
        <v>27.92891964145306</v>
      </c>
      <c r="H46" s="893">
        <v>27.375530076959322</v>
      </c>
      <c r="I46" s="1205">
        <v>28.89270654380759</v>
      </c>
      <c r="J46" s="1205">
        <v>27.947122861586315</v>
      </c>
      <c r="K46" s="1205">
        <v>27.905163001091875</v>
      </c>
      <c r="L46" s="1205">
        <v>27.468944099378884</v>
      </c>
      <c r="M46" s="357">
        <v>34.910049627791565</v>
      </c>
      <c r="N46" s="1191">
        <f t="shared" si="5"/>
        <v>43</v>
      </c>
      <c r="O46" s="353">
        <v>6440</v>
      </c>
      <c r="P46" s="780">
        <v>6448</v>
      </c>
      <c r="Q46" s="302">
        <v>1769</v>
      </c>
      <c r="R46" s="780">
        <v>2251</v>
      </c>
      <c r="S46" s="274">
        <f t="shared" si="6"/>
        <v>7.441105528412681</v>
      </c>
      <c r="T46" s="274">
        <f t="shared" si="7"/>
        <v>0.7160510234649777</v>
      </c>
      <c r="U46" s="169">
        <f t="shared" si="8"/>
        <v>1.1381789603675245</v>
      </c>
      <c r="V46" s="170">
        <f t="shared" si="9"/>
        <v>1.3801623348887158</v>
      </c>
      <c r="W46" s="727" t="s">
        <v>83</v>
      </c>
    </row>
    <row r="47" spans="1:23" ht="9" customHeight="1">
      <c r="A47" s="727" t="s">
        <v>98</v>
      </c>
      <c r="B47" s="274">
        <v>52.938960060286355</v>
      </c>
      <c r="C47" s="274">
        <v>48.989342153619994</v>
      </c>
      <c r="D47" s="274">
        <v>40.70500927643785</v>
      </c>
      <c r="E47" s="275">
        <v>37.65060240963856</v>
      </c>
      <c r="F47" s="274">
        <v>35.34287867370007</v>
      </c>
      <c r="G47" s="274">
        <v>35.42921686746988</v>
      </c>
      <c r="H47" s="893">
        <v>35.72771718691237</v>
      </c>
      <c r="I47" s="1205">
        <v>35.48629365377394</v>
      </c>
      <c r="J47" s="1205">
        <v>34.3177570093458</v>
      </c>
      <c r="K47" s="1205">
        <v>34.80044759418128</v>
      </c>
      <c r="L47" s="1205">
        <v>35.706298919120385</v>
      </c>
      <c r="M47" s="357">
        <v>35.65634218289085</v>
      </c>
      <c r="N47" s="1191">
        <f t="shared" si="5"/>
        <v>44</v>
      </c>
      <c r="O47" s="353">
        <v>2683</v>
      </c>
      <c r="P47" s="780">
        <v>2712</v>
      </c>
      <c r="Q47" s="302">
        <v>958</v>
      </c>
      <c r="R47" s="780">
        <v>967</v>
      </c>
      <c r="S47" s="274">
        <f t="shared" si="6"/>
        <v>-0.04995673622953234</v>
      </c>
      <c r="T47" s="274">
        <f t="shared" si="7"/>
        <v>-17.282617877395502</v>
      </c>
      <c r="U47" s="169">
        <f t="shared" si="8"/>
        <v>1.4794947354112327</v>
      </c>
      <c r="V47" s="170">
        <f t="shared" si="9"/>
        <v>1.4096668725888262</v>
      </c>
      <c r="W47" s="727" t="s">
        <v>98</v>
      </c>
    </row>
    <row r="48" spans="1:23" ht="9" customHeight="1">
      <c r="A48" s="727" t="s">
        <v>101</v>
      </c>
      <c r="B48" s="274">
        <v>58.368644067796616</v>
      </c>
      <c r="C48" s="274">
        <v>56.91019786910198</v>
      </c>
      <c r="D48" s="274">
        <v>45.213662122836574</v>
      </c>
      <c r="E48" s="275">
        <v>41.66289422061264</v>
      </c>
      <c r="F48" s="274">
        <v>39.12460920053596</v>
      </c>
      <c r="G48" s="274">
        <v>38.231353282715496</v>
      </c>
      <c r="H48" s="893">
        <v>37.34744890457286</v>
      </c>
      <c r="I48" s="1205">
        <v>37.067955477445814</v>
      </c>
      <c r="J48" s="1205">
        <v>37.16994894237783</v>
      </c>
      <c r="K48" s="1205">
        <v>37.09888195150283</v>
      </c>
      <c r="L48" s="1205">
        <v>36.5603808974174</v>
      </c>
      <c r="M48" s="357">
        <v>36.751892586773316</v>
      </c>
      <c r="N48" s="1191">
        <f t="shared" si="5"/>
        <v>45</v>
      </c>
      <c r="O48" s="353">
        <v>6931</v>
      </c>
      <c r="P48" s="780">
        <v>7001</v>
      </c>
      <c r="Q48" s="302">
        <v>2534</v>
      </c>
      <c r="R48" s="780">
        <v>2573</v>
      </c>
      <c r="S48" s="274">
        <f t="shared" si="6"/>
        <v>0.191511689355913</v>
      </c>
      <c r="T48" s="274">
        <f t="shared" si="7"/>
        <v>-21.6167514810233</v>
      </c>
      <c r="U48" s="169">
        <f t="shared" si="8"/>
        <v>1.5148837235940265</v>
      </c>
      <c r="V48" s="170">
        <f t="shared" si="9"/>
        <v>1.4529792545399243</v>
      </c>
      <c r="W48" s="727" t="s">
        <v>101</v>
      </c>
    </row>
    <row r="49" spans="1:23" ht="9" customHeight="1">
      <c r="A49" s="727" t="s">
        <v>86</v>
      </c>
      <c r="B49" s="274">
        <v>66.12319880590161</v>
      </c>
      <c r="C49" s="274">
        <v>47.139118386616715</v>
      </c>
      <c r="D49" s="274">
        <v>41.881436696213555</v>
      </c>
      <c r="E49" s="275">
        <v>39.464780067671484</v>
      </c>
      <c r="F49" s="274">
        <v>37.68424689083372</v>
      </c>
      <c r="G49" s="274">
        <v>37.68424689083372</v>
      </c>
      <c r="H49" s="893">
        <v>37.8440897524867</v>
      </c>
      <c r="I49" s="1205">
        <v>38.429132040627884</v>
      </c>
      <c r="J49" s="1205">
        <v>37.806845683992165</v>
      </c>
      <c r="K49" s="1205">
        <v>37.081821846029825</v>
      </c>
      <c r="L49" s="1205">
        <v>38.094416652291414</v>
      </c>
      <c r="M49" s="357">
        <v>38.281204999711996</v>
      </c>
      <c r="N49" s="1191">
        <f t="shared" si="5"/>
        <v>46</v>
      </c>
      <c r="O49" s="353">
        <v>17391</v>
      </c>
      <c r="P49" s="780">
        <v>17361</v>
      </c>
      <c r="Q49" s="302">
        <v>6625</v>
      </c>
      <c r="R49" s="780">
        <v>6646</v>
      </c>
      <c r="S49" s="274">
        <f t="shared" si="6"/>
        <v>0.18678834742058115</v>
      </c>
      <c r="T49" s="274">
        <f t="shared" si="7"/>
        <v>-27.841993806189613</v>
      </c>
      <c r="U49" s="169">
        <f t="shared" si="8"/>
        <v>1.5784466772456955</v>
      </c>
      <c r="V49" s="170">
        <f t="shared" si="9"/>
        <v>1.513440337039659</v>
      </c>
      <c r="W49" s="727" t="s">
        <v>86</v>
      </c>
    </row>
    <row r="50" spans="1:23" ht="9" customHeight="1">
      <c r="A50" s="727" t="s">
        <v>90</v>
      </c>
      <c r="B50" s="274">
        <v>34.918734748377</v>
      </c>
      <c r="C50" s="274">
        <v>40.28495721297946</v>
      </c>
      <c r="D50" s="274">
        <v>40.52440290758047</v>
      </c>
      <c r="E50" s="275">
        <v>39.46563240680888</v>
      </c>
      <c r="F50" s="274">
        <v>39.23067015841669</v>
      </c>
      <c r="G50" s="274">
        <v>38.77507286130636</v>
      </c>
      <c r="H50" s="893">
        <v>38.55720329928629</v>
      </c>
      <c r="I50" s="1205">
        <v>38.3054892601432</v>
      </c>
      <c r="J50" s="1205">
        <v>38.17346157119755</v>
      </c>
      <c r="K50" s="1205">
        <v>38.997747269095086</v>
      </c>
      <c r="L50" s="1205">
        <v>39.773934474992565</v>
      </c>
      <c r="M50" s="357">
        <v>43.610302351623744</v>
      </c>
      <c r="N50" s="1191">
        <f t="shared" si="5"/>
        <v>47</v>
      </c>
      <c r="O50" s="353">
        <v>23533</v>
      </c>
      <c r="P50" s="780">
        <v>22325</v>
      </c>
      <c r="Q50" s="302">
        <v>9360</v>
      </c>
      <c r="R50" s="780">
        <v>9736</v>
      </c>
      <c r="S50" s="274">
        <f t="shared" si="6"/>
        <v>3.8363678766311793</v>
      </c>
      <c r="T50" s="274">
        <f t="shared" si="7"/>
        <v>8.691567603246746</v>
      </c>
      <c r="U50" s="169">
        <f t="shared" si="8"/>
        <v>1.648037697652044</v>
      </c>
      <c r="V50" s="170">
        <f t="shared" si="9"/>
        <v>1.7241252120966262</v>
      </c>
      <c r="W50" s="727" t="s">
        <v>90</v>
      </c>
    </row>
    <row r="51" spans="1:23" ht="9" customHeight="1">
      <c r="A51" s="727" t="s">
        <v>63</v>
      </c>
      <c r="B51" s="274">
        <v>27.360308285163775</v>
      </c>
      <c r="C51" s="274">
        <v>46.900269541778975</v>
      </c>
      <c r="D51" s="274">
        <v>48.67724867724868</v>
      </c>
      <c r="E51" s="275">
        <v>48.05996472663139</v>
      </c>
      <c r="F51" s="274">
        <v>38.2171226831421</v>
      </c>
      <c r="G51" s="274">
        <v>38.2171226831421</v>
      </c>
      <c r="H51" s="893">
        <v>38.2171226831421</v>
      </c>
      <c r="I51" s="1205">
        <v>37.06293706293706</v>
      </c>
      <c r="J51" s="1205">
        <v>37.0757180156658</v>
      </c>
      <c r="K51" s="1205">
        <v>36.851211072664356</v>
      </c>
      <c r="L51" s="1205">
        <v>39.705882352941174</v>
      </c>
      <c r="M51" s="357">
        <v>44.843049327354265</v>
      </c>
      <c r="N51" s="1191">
        <f t="shared" si="5"/>
        <v>48</v>
      </c>
      <c r="O51" s="353">
        <v>1156</v>
      </c>
      <c r="P51" s="780">
        <v>1115</v>
      </c>
      <c r="Q51" s="302">
        <v>459</v>
      </c>
      <c r="R51" s="780">
        <v>500</v>
      </c>
      <c r="S51" s="274">
        <f t="shared" si="6"/>
        <v>5.137166974413091</v>
      </c>
      <c r="T51" s="274">
        <f t="shared" si="7"/>
        <v>17.48274104219049</v>
      </c>
      <c r="U51" s="169">
        <f t="shared" si="8"/>
        <v>1.6452179498944663</v>
      </c>
      <c r="V51" s="170">
        <f t="shared" si="9"/>
        <v>1.772861635060539</v>
      </c>
      <c r="W51" s="727" t="s">
        <v>63</v>
      </c>
    </row>
    <row r="52" spans="1:23" ht="9" customHeight="1">
      <c r="A52" s="727" t="s">
        <v>71</v>
      </c>
      <c r="B52" s="274">
        <v>33.33333333333333</v>
      </c>
      <c r="C52" s="274">
        <v>43.87045499701967</v>
      </c>
      <c r="D52" s="274">
        <v>40.808603863772156</v>
      </c>
      <c r="E52" s="275">
        <v>36.91382765531062</v>
      </c>
      <c r="F52" s="274">
        <v>35.30118070842506</v>
      </c>
      <c r="G52" s="274">
        <v>35.414165666266506</v>
      </c>
      <c r="H52" s="893">
        <v>35.6612482440297</v>
      </c>
      <c r="I52" s="1205">
        <v>36.03876438522108</v>
      </c>
      <c r="J52" s="1205">
        <v>36.312056737588655</v>
      </c>
      <c r="K52" s="1205">
        <v>36.380182002022245</v>
      </c>
      <c r="L52" s="1205">
        <v>36.15841584158416</v>
      </c>
      <c r="M52" s="357">
        <v>51.25548027102431</v>
      </c>
      <c r="N52" s="1191">
        <f t="shared" si="5"/>
        <v>49</v>
      </c>
      <c r="O52" s="353">
        <v>5050</v>
      </c>
      <c r="P52" s="780">
        <v>5018</v>
      </c>
      <c r="Q52" s="302">
        <v>1826</v>
      </c>
      <c r="R52" s="780">
        <v>2572</v>
      </c>
      <c r="S52" s="274">
        <f t="shared" si="6"/>
        <v>15.097064429440152</v>
      </c>
      <c r="T52" s="274">
        <f t="shared" si="7"/>
        <v>17.922146937690982</v>
      </c>
      <c r="U52" s="169">
        <f t="shared" si="8"/>
        <v>1.4982282537770157</v>
      </c>
      <c r="V52" s="170">
        <f t="shared" si="9"/>
        <v>2.02637590266796</v>
      </c>
      <c r="W52" s="727" t="s">
        <v>71</v>
      </c>
    </row>
    <row r="53" spans="1:23" ht="9" customHeight="1" thickBot="1">
      <c r="A53" s="435" t="s">
        <v>91</v>
      </c>
      <c r="B53" s="515">
        <v>20.609579100145137</v>
      </c>
      <c r="C53" s="515">
        <v>47.5177304964539</v>
      </c>
      <c r="D53" s="515">
        <v>61.48648648648649</v>
      </c>
      <c r="E53" s="885">
        <v>61.6</v>
      </c>
      <c r="F53" s="515">
        <v>52.26666666666666</v>
      </c>
      <c r="G53" s="515">
        <v>53.88739946380697</v>
      </c>
      <c r="H53" s="906">
        <v>53.88739946380697</v>
      </c>
      <c r="I53" s="1208">
        <v>60.05326231691078</v>
      </c>
      <c r="J53" s="1208">
        <v>57.1619812583668</v>
      </c>
      <c r="K53" s="1208">
        <v>53.010471204188484</v>
      </c>
      <c r="L53" s="1208">
        <v>53.42820181112549</v>
      </c>
      <c r="M53" s="390">
        <v>52.94117647058824</v>
      </c>
      <c r="N53" s="1195">
        <f t="shared" si="5"/>
        <v>50</v>
      </c>
      <c r="O53" s="736">
        <v>773</v>
      </c>
      <c r="P53" s="813">
        <v>748</v>
      </c>
      <c r="Q53" s="738">
        <v>413</v>
      </c>
      <c r="R53" s="813">
        <v>396</v>
      </c>
      <c r="S53" s="515">
        <f t="shared" si="6"/>
        <v>-0.4870253405372509</v>
      </c>
      <c r="T53" s="515">
        <f t="shared" si="7"/>
        <v>32.331597370443106</v>
      </c>
      <c r="U53" s="718">
        <f t="shared" si="8"/>
        <v>2.213803886006238</v>
      </c>
      <c r="V53" s="191">
        <f t="shared" si="9"/>
        <v>2.093019589156766</v>
      </c>
      <c r="W53" s="435" t="s">
        <v>91</v>
      </c>
    </row>
    <row r="54" spans="1:23" ht="9" customHeight="1">
      <c r="A54" s="743" t="s">
        <v>52</v>
      </c>
      <c r="B54" s="1201" t="s">
        <v>140</v>
      </c>
      <c r="C54" s="1201" t="s">
        <v>140</v>
      </c>
      <c r="D54" s="1201" t="s">
        <v>140</v>
      </c>
      <c r="E54" s="1201" t="s">
        <v>140</v>
      </c>
      <c r="F54" s="1201" t="s">
        <v>140</v>
      </c>
      <c r="G54" s="797"/>
      <c r="H54" s="904"/>
      <c r="I54" s="1209"/>
      <c r="J54" s="1209"/>
      <c r="K54" s="1209"/>
      <c r="L54" s="1209"/>
      <c r="M54" s="346"/>
      <c r="N54" s="757"/>
      <c r="O54" s="733">
        <f>SUM(O4:O53)</f>
        <v>597598</v>
      </c>
      <c r="P54" s="808">
        <f>SUM(P4:P53)</f>
        <v>597375</v>
      </c>
      <c r="Q54" s="733">
        <f>SUM(Q4:Q53)</f>
        <v>144225</v>
      </c>
      <c r="R54" s="808">
        <f>SUM(R4:R53)</f>
        <v>151101</v>
      </c>
      <c r="S54" s="797"/>
      <c r="T54" s="797"/>
      <c r="U54" s="836"/>
      <c r="V54" s="309"/>
      <c r="W54" s="784"/>
    </row>
    <row r="55" spans="1:23" ht="9" customHeight="1" thickBot="1">
      <c r="A55" s="809" t="s">
        <v>149</v>
      </c>
      <c r="B55" s="388">
        <v>45.3</v>
      </c>
      <c r="C55" s="388">
        <v>35.07616344660464</v>
      </c>
      <c r="D55" s="388">
        <v>31</v>
      </c>
      <c r="E55" s="388">
        <v>29.035469629564297</v>
      </c>
      <c r="F55" s="388">
        <v>27.595849484570984</v>
      </c>
      <c r="G55" s="388">
        <v>26.7726</v>
      </c>
      <c r="H55" s="763">
        <v>25.816621420439617</v>
      </c>
      <c r="I55" s="1014">
        <v>25.3846</v>
      </c>
      <c r="J55" s="1014">
        <v>25.025402621046638</v>
      </c>
      <c r="K55" s="1014">
        <v>24.52338333543426</v>
      </c>
      <c r="L55" s="1014">
        <v>24.134116914715243</v>
      </c>
      <c r="M55" s="390">
        <v>25.29416195856874</v>
      </c>
      <c r="N55" s="758"/>
      <c r="O55" s="472"/>
      <c r="P55" s="499"/>
      <c r="Q55" s="472"/>
      <c r="R55" s="499"/>
      <c r="S55" s="388">
        <f>M55-L55</f>
        <v>1.160045043853497</v>
      </c>
      <c r="T55" s="388">
        <f>M55-$B55</f>
        <v>-20.005838041431257</v>
      </c>
      <c r="U55" s="190">
        <f>L55/L$55</f>
        <v>1</v>
      </c>
      <c r="V55" s="191">
        <f>M55/M$55</f>
        <v>1</v>
      </c>
      <c r="W55" s="192"/>
    </row>
    <row r="56" spans="1:23" ht="9" customHeight="1">
      <c r="A56" s="803"/>
      <c r="B56" s="789"/>
      <c r="C56" s="789"/>
      <c r="D56" s="789"/>
      <c r="E56" s="789"/>
      <c r="F56" s="789"/>
      <c r="G56" s="789"/>
      <c r="H56" s="852"/>
      <c r="I56" s="1196"/>
      <c r="J56" s="1196"/>
      <c r="K56" s="836"/>
      <c r="L56" s="836"/>
      <c r="M56" s="309"/>
      <c r="N56" s="757"/>
      <c r="O56" s="745"/>
      <c r="P56" s="735"/>
      <c r="Q56" s="745"/>
      <c r="R56" s="735"/>
      <c r="S56" s="789"/>
      <c r="T56" s="789"/>
      <c r="U56" s="836"/>
      <c r="V56" s="836"/>
      <c r="W56" s="743"/>
    </row>
    <row r="57" spans="1:23" ht="9" customHeight="1">
      <c r="A57" s="767" t="s">
        <v>269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5"/>
      <c r="N57" s="236"/>
      <c r="O57" s="236"/>
      <c r="P57" s="235"/>
      <c r="Q57" s="236"/>
      <c r="R57" s="235"/>
      <c r="S57" s="236"/>
      <c r="T57" s="236"/>
      <c r="U57" s="236"/>
      <c r="V57" s="236"/>
      <c r="W57" s="236"/>
    </row>
  </sheetData>
  <sheetProtection/>
  <mergeCells count="6">
    <mergeCell ref="A1:W1"/>
    <mergeCell ref="B2:N2"/>
    <mergeCell ref="S2:T2"/>
    <mergeCell ref="Q2:R2"/>
    <mergeCell ref="O2:P2"/>
    <mergeCell ref="U2:V2"/>
  </mergeCells>
  <printOptions/>
  <pageMargins left="0.5" right="0.5" top="0.75" bottom="0.5" header="0.5" footer="0.5"/>
  <pageSetup horizontalDpi="300" verticalDpi="300" orientation="landscape" r:id="rId1"/>
  <ignoredErrors>
    <ignoredError sqref="O54:R5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22">
      <selection activeCell="N8" sqref="N8"/>
    </sheetView>
  </sheetViews>
  <sheetFormatPr defaultColWidth="9.140625" defaultRowHeight="8.25" customHeight="1"/>
  <cols>
    <col min="1" max="1" width="7.57421875" style="449" bestFit="1" customWidth="1"/>
    <col min="2" max="2" width="5.421875" style="453" customWidth="1"/>
    <col min="3" max="3" width="6.28125" style="453" customWidth="1"/>
    <col min="4" max="4" width="5.7109375" style="456" customWidth="1"/>
    <col min="5" max="5" width="6.00390625" style="457" customWidth="1"/>
    <col min="6" max="6" width="4.57421875" style="458" customWidth="1"/>
    <col min="7" max="7" width="4.7109375" style="458" customWidth="1"/>
    <col min="8" max="8" width="4.8515625" style="459" customWidth="1"/>
    <col min="9" max="9" width="5.00390625" style="460" customWidth="1"/>
    <col min="10" max="11" width="5.28125" style="460" customWidth="1"/>
    <col min="12" max="12" width="5.7109375" style="461" customWidth="1"/>
    <col min="13" max="13" width="5.57421875" style="461" customWidth="1"/>
    <col min="14" max="14" width="6.8515625" style="453" customWidth="1"/>
    <col min="15" max="15" width="7.57421875" style="462" customWidth="1"/>
    <col min="16" max="16" width="5.7109375" style="463" customWidth="1"/>
    <col min="17" max="17" width="6.8515625" style="464" customWidth="1"/>
    <col min="18" max="18" width="6.28125" style="465" customWidth="1"/>
    <col min="19" max="19" width="5.8515625" style="466" customWidth="1"/>
    <col min="20" max="21" width="6.8515625" style="465" customWidth="1"/>
    <col min="22" max="22" width="4.8515625" style="465" customWidth="1"/>
    <col min="23" max="16384" width="9.140625" style="453" customWidth="1"/>
  </cols>
  <sheetData>
    <row r="1" spans="1:22" s="1108" customFormat="1" ht="12" customHeight="1">
      <c r="A1" s="1436" t="s">
        <v>157</v>
      </c>
      <c r="B1" s="1436"/>
      <c r="C1" s="1436"/>
      <c r="D1" s="1436"/>
      <c r="E1" s="1436"/>
      <c r="F1" s="1436"/>
      <c r="G1" s="1436"/>
      <c r="H1" s="1436"/>
      <c r="I1" s="1436"/>
      <c r="J1" s="1436"/>
      <c r="K1" s="1436"/>
      <c r="L1" s="1436"/>
      <c r="M1" s="1436"/>
      <c r="N1" s="1436"/>
      <c r="O1" s="1436"/>
      <c r="P1" s="1436"/>
      <c r="Q1" s="1436"/>
      <c r="R1" s="1436"/>
      <c r="S1" s="1436"/>
      <c r="T1" s="1436"/>
      <c r="U1" s="1436"/>
      <c r="V1" s="1436"/>
    </row>
    <row r="2" spans="1:22" s="449" customFormat="1" ht="9" customHeight="1">
      <c r="A2" s="1110"/>
      <c r="B2" s="1437" t="s">
        <v>435</v>
      </c>
      <c r="C2" s="1437"/>
      <c r="D2" s="1437"/>
      <c r="E2" s="1437"/>
      <c r="F2" s="1437"/>
      <c r="G2" s="1437"/>
      <c r="H2" s="1437"/>
      <c r="I2" s="1437"/>
      <c r="J2" s="1437"/>
      <c r="K2" s="1437"/>
      <c r="L2" s="1437"/>
      <c r="M2" s="1437"/>
      <c r="N2" s="1111" t="s">
        <v>433</v>
      </c>
      <c r="O2" s="1112"/>
      <c r="P2" s="1438" t="s">
        <v>436</v>
      </c>
      <c r="Q2" s="1439"/>
      <c r="R2" s="1113" t="s">
        <v>250</v>
      </c>
      <c r="S2" s="1114"/>
      <c r="T2" s="1113" t="s">
        <v>429</v>
      </c>
      <c r="U2" s="1114"/>
      <c r="V2" s="1114"/>
    </row>
    <row r="3" spans="1:22" s="449" customFormat="1" ht="9" customHeight="1" thickBot="1">
      <c r="A3" s="1135" t="s">
        <v>143</v>
      </c>
      <c r="B3" s="450">
        <v>1984</v>
      </c>
      <c r="C3" s="450">
        <v>1990</v>
      </c>
      <c r="D3" s="450">
        <v>1995</v>
      </c>
      <c r="E3" s="450">
        <v>2000</v>
      </c>
      <c r="F3" s="450">
        <v>2001</v>
      </c>
      <c r="G3" s="451">
        <v>2002</v>
      </c>
      <c r="H3" s="451">
        <v>2003</v>
      </c>
      <c r="I3" s="451">
        <v>2004</v>
      </c>
      <c r="J3" s="451">
        <v>2005</v>
      </c>
      <c r="K3" s="451">
        <v>2006</v>
      </c>
      <c r="L3" s="1136">
        <v>2007</v>
      </c>
      <c r="M3" s="1136" t="s">
        <v>145</v>
      </c>
      <c r="N3" s="1137">
        <v>2006</v>
      </c>
      <c r="O3" s="1138">
        <v>2007</v>
      </c>
      <c r="P3" s="451">
        <v>2006</v>
      </c>
      <c r="Q3" s="1138">
        <v>2006</v>
      </c>
      <c r="R3" s="1139" t="s">
        <v>275</v>
      </c>
      <c r="S3" s="1140" t="s">
        <v>276</v>
      </c>
      <c r="T3" s="1140">
        <v>2006</v>
      </c>
      <c r="U3" s="1141">
        <v>2007</v>
      </c>
      <c r="V3" s="1142" t="s">
        <v>144</v>
      </c>
    </row>
    <row r="4" spans="1:22" ht="9" customHeight="1">
      <c r="A4" s="1129" t="s">
        <v>78</v>
      </c>
      <c r="B4" s="1161">
        <v>0</v>
      </c>
      <c r="C4" s="1161">
        <v>0</v>
      </c>
      <c r="D4" s="1161">
        <v>0</v>
      </c>
      <c r="E4" s="1161">
        <v>0</v>
      </c>
      <c r="F4" s="1160">
        <v>0</v>
      </c>
      <c r="G4" s="1160">
        <v>0</v>
      </c>
      <c r="H4" s="1160">
        <v>0</v>
      </c>
      <c r="I4" s="1161">
        <v>0</v>
      </c>
      <c r="J4" s="1161">
        <v>0</v>
      </c>
      <c r="K4" s="1161">
        <v>0</v>
      </c>
      <c r="L4" s="1171">
        <v>0</v>
      </c>
      <c r="M4" s="1131">
        <f aca="true" t="shared" si="0" ref="M4:M35">RANK(L4,L$4:L$53,1)</f>
        <v>1</v>
      </c>
      <c r="N4" s="1182">
        <v>61</v>
      </c>
      <c r="O4" s="1177">
        <v>61</v>
      </c>
      <c r="P4" s="265">
        <v>0</v>
      </c>
      <c r="Q4" s="1180">
        <v>0</v>
      </c>
      <c r="R4" s="1160">
        <f>L4-K4</f>
        <v>0</v>
      </c>
      <c r="S4" s="1160">
        <f>L4-B4</f>
        <v>0</v>
      </c>
      <c r="T4" s="1133">
        <f aca="true" t="shared" si="1" ref="T4:T35">K4/K$55</f>
        <v>0</v>
      </c>
      <c r="U4" s="1134">
        <f aca="true" t="shared" si="2" ref="U4:U35">L4/L$55</f>
        <v>0</v>
      </c>
      <c r="V4" s="1129" t="s">
        <v>78</v>
      </c>
    </row>
    <row r="5" spans="1:22" ht="9" customHeight="1">
      <c r="A5" s="1115" t="s">
        <v>93</v>
      </c>
      <c r="B5" s="1163">
        <v>0</v>
      </c>
      <c r="C5" s="1163">
        <v>14.893617021276595</v>
      </c>
      <c r="D5" s="1163">
        <v>42.857142857142854</v>
      </c>
      <c r="E5" s="1163">
        <v>0</v>
      </c>
      <c r="F5" s="1162">
        <v>2.0408163265306123</v>
      </c>
      <c r="G5" s="1162">
        <v>0</v>
      </c>
      <c r="H5" s="1162">
        <v>0</v>
      </c>
      <c r="I5" s="1163">
        <v>0</v>
      </c>
      <c r="J5" s="1163">
        <v>0</v>
      </c>
      <c r="K5" s="1163">
        <v>1.4492753623188406</v>
      </c>
      <c r="L5" s="1172">
        <v>0</v>
      </c>
      <c r="M5" s="1116">
        <f t="shared" si="0"/>
        <v>1</v>
      </c>
      <c r="N5" s="1183">
        <v>69</v>
      </c>
      <c r="O5" s="1178">
        <v>76</v>
      </c>
      <c r="P5" s="272">
        <v>1</v>
      </c>
      <c r="Q5" s="1181">
        <v>0</v>
      </c>
      <c r="R5" s="1162">
        <f aca="true" t="shared" si="3" ref="R5:R35">L5-K5</f>
        <v>-1.4492753623188406</v>
      </c>
      <c r="S5" s="1160">
        <f aca="true" t="shared" si="4" ref="S5:S55">L5-B5</f>
        <v>0</v>
      </c>
      <c r="T5" s="1118">
        <f t="shared" si="1"/>
        <v>0.02857173697163335</v>
      </c>
      <c r="U5" s="1119">
        <f t="shared" si="2"/>
        <v>0</v>
      </c>
      <c r="V5" s="1115" t="s">
        <v>93</v>
      </c>
    </row>
    <row r="6" spans="1:22" ht="9" customHeight="1">
      <c r="A6" s="1115" t="s">
        <v>102</v>
      </c>
      <c r="B6" s="1163">
        <v>0</v>
      </c>
      <c r="C6" s="1163">
        <v>0</v>
      </c>
      <c r="D6" s="1163">
        <v>0</v>
      </c>
      <c r="E6" s="1163">
        <v>0</v>
      </c>
      <c r="F6" s="1162">
        <v>0</v>
      </c>
      <c r="G6" s="1162">
        <v>0</v>
      </c>
      <c r="H6" s="1162">
        <v>0</v>
      </c>
      <c r="I6" s="1163">
        <v>0</v>
      </c>
      <c r="J6" s="1163">
        <v>0</v>
      </c>
      <c r="K6" s="1163">
        <v>0</v>
      </c>
      <c r="L6" s="1172">
        <v>0</v>
      </c>
      <c r="M6" s="1116">
        <f t="shared" si="0"/>
        <v>1</v>
      </c>
      <c r="N6" s="1183">
        <v>97</v>
      </c>
      <c r="O6" s="1178">
        <v>97</v>
      </c>
      <c r="P6" s="272">
        <v>0</v>
      </c>
      <c r="Q6" s="1181">
        <v>0</v>
      </c>
      <c r="R6" s="1162">
        <f t="shared" si="3"/>
        <v>0</v>
      </c>
      <c r="S6" s="1160">
        <f t="shared" si="4"/>
        <v>0</v>
      </c>
      <c r="T6" s="1118">
        <f t="shared" si="1"/>
        <v>0</v>
      </c>
      <c r="U6" s="1119">
        <f t="shared" si="2"/>
        <v>0</v>
      </c>
      <c r="V6" s="1115" t="s">
        <v>102</v>
      </c>
    </row>
    <row r="7" spans="1:22" ht="9" customHeight="1">
      <c r="A7" s="1115" t="s">
        <v>98</v>
      </c>
      <c r="B7" s="1163">
        <v>0</v>
      </c>
      <c r="C7" s="1163">
        <v>0</v>
      </c>
      <c r="D7" s="1163">
        <v>0</v>
      </c>
      <c r="E7" s="1163">
        <v>5</v>
      </c>
      <c r="F7" s="1162">
        <v>4.878048780487805</v>
      </c>
      <c r="G7" s="1162">
        <v>5</v>
      </c>
      <c r="H7" s="1162">
        <v>5</v>
      </c>
      <c r="I7" s="1163">
        <v>5</v>
      </c>
      <c r="J7" s="1163">
        <v>5</v>
      </c>
      <c r="K7" s="1163">
        <v>5</v>
      </c>
      <c r="L7" s="1172">
        <v>2.5</v>
      </c>
      <c r="M7" s="1116">
        <f t="shared" si="0"/>
        <v>4</v>
      </c>
      <c r="N7" s="1183">
        <v>40</v>
      </c>
      <c r="O7" s="1178">
        <v>40</v>
      </c>
      <c r="P7" s="272">
        <v>2</v>
      </c>
      <c r="Q7" s="1181">
        <v>1</v>
      </c>
      <c r="R7" s="1162">
        <f t="shared" si="3"/>
        <v>-2.5</v>
      </c>
      <c r="S7" s="1160">
        <f t="shared" si="4"/>
        <v>2.5</v>
      </c>
      <c r="T7" s="1118">
        <f t="shared" si="1"/>
        <v>0.09857249255213506</v>
      </c>
      <c r="U7" s="1119">
        <f t="shared" si="2"/>
        <v>0.04941554467564264</v>
      </c>
      <c r="V7" s="1115" t="s">
        <v>98</v>
      </c>
    </row>
    <row r="8" spans="1:22" ht="9" customHeight="1">
      <c r="A8" s="1115" t="s">
        <v>73</v>
      </c>
      <c r="B8" s="1163">
        <v>10.81081081081081</v>
      </c>
      <c r="C8" s="1163">
        <v>11.320754716981133</v>
      </c>
      <c r="D8" s="1163">
        <v>9.090909090909092</v>
      </c>
      <c r="E8" s="1163">
        <v>16.9811320754717</v>
      </c>
      <c r="F8" s="1162">
        <v>3.9215686274509802</v>
      </c>
      <c r="G8" s="1162">
        <v>5.555555555555555</v>
      </c>
      <c r="H8" s="1162">
        <v>7.407407407407407</v>
      </c>
      <c r="I8" s="1163">
        <v>5.660377358490567</v>
      </c>
      <c r="J8" s="1163">
        <v>2.941176470588235</v>
      </c>
      <c r="K8" s="1163">
        <v>2.9850746268656714</v>
      </c>
      <c r="L8" s="1172">
        <v>2.941176470588235</v>
      </c>
      <c r="M8" s="1116">
        <f t="shared" si="0"/>
        <v>5</v>
      </c>
      <c r="N8" s="1183">
        <v>67</v>
      </c>
      <c r="O8" s="1178">
        <v>68</v>
      </c>
      <c r="P8" s="272">
        <v>2</v>
      </c>
      <c r="Q8" s="1181">
        <v>2</v>
      </c>
      <c r="R8" s="1162">
        <f t="shared" si="3"/>
        <v>-0.04389815627743632</v>
      </c>
      <c r="S8" s="1160">
        <f>L8-B8</f>
        <v>-7.869634340222575</v>
      </c>
      <c r="T8" s="1118">
        <f t="shared" si="1"/>
        <v>0.05884924928485675</v>
      </c>
      <c r="U8" s="1119">
        <f t="shared" si="2"/>
        <v>0.05813593491252075</v>
      </c>
      <c r="V8" s="1115" t="s">
        <v>73</v>
      </c>
    </row>
    <row r="9" spans="1:22" ht="9" customHeight="1">
      <c r="A9" s="1115" t="s">
        <v>101</v>
      </c>
      <c r="B9" s="1163">
        <v>10.989010989010989</v>
      </c>
      <c r="C9" s="1163">
        <v>25.555555555555554</v>
      </c>
      <c r="D9" s="1163">
        <v>14.285714285714285</v>
      </c>
      <c r="E9" s="1163">
        <v>1.0752688172043012</v>
      </c>
      <c r="F9" s="1162">
        <v>3.1914893617021276</v>
      </c>
      <c r="G9" s="1162">
        <v>5.376344086021505</v>
      </c>
      <c r="H9" s="1162">
        <v>5.319148936170213</v>
      </c>
      <c r="I9" s="1163">
        <v>4.25531914893617</v>
      </c>
      <c r="J9" s="1163">
        <v>3.79746835443038</v>
      </c>
      <c r="K9" s="1163">
        <v>4.49438202247191</v>
      </c>
      <c r="L9" s="1172">
        <v>5.617977528089887</v>
      </c>
      <c r="M9" s="1116">
        <f t="shared" si="0"/>
        <v>6</v>
      </c>
      <c r="N9" s="1183">
        <v>178</v>
      </c>
      <c r="O9" s="1178">
        <v>178</v>
      </c>
      <c r="P9" s="272">
        <v>8</v>
      </c>
      <c r="Q9" s="1181">
        <v>10</v>
      </c>
      <c r="R9" s="1162">
        <f t="shared" si="3"/>
        <v>1.1235955056179767</v>
      </c>
      <c r="S9" s="1160">
        <f t="shared" si="4"/>
        <v>-5.371033460921102</v>
      </c>
      <c r="T9" s="1118">
        <f t="shared" si="1"/>
        <v>0.08860448768731242</v>
      </c>
      <c r="U9" s="1119">
        <f t="shared" si="2"/>
        <v>0.11104616781043289</v>
      </c>
      <c r="V9" s="1115" t="s">
        <v>101</v>
      </c>
    </row>
    <row r="10" spans="1:22" ht="9" customHeight="1">
      <c r="A10" s="1115" t="s">
        <v>80</v>
      </c>
      <c r="B10" s="1163">
        <v>2.631578947368421</v>
      </c>
      <c r="C10" s="1163">
        <v>0</v>
      </c>
      <c r="D10" s="1163">
        <v>0</v>
      </c>
      <c r="E10" s="1163">
        <v>0</v>
      </c>
      <c r="F10" s="1162">
        <v>0</v>
      </c>
      <c r="G10" s="1162">
        <v>0</v>
      </c>
      <c r="H10" s="1162">
        <v>0</v>
      </c>
      <c r="I10" s="1163">
        <v>0</v>
      </c>
      <c r="J10" s="1163">
        <v>0</v>
      </c>
      <c r="K10" s="1163">
        <v>0</v>
      </c>
      <c r="L10" s="1172">
        <v>5.769230769230769</v>
      </c>
      <c r="M10" s="1116">
        <f t="shared" si="0"/>
        <v>7</v>
      </c>
      <c r="N10" s="1183">
        <v>52</v>
      </c>
      <c r="O10" s="1178">
        <v>52</v>
      </c>
      <c r="P10" s="272">
        <v>0</v>
      </c>
      <c r="Q10" s="1181">
        <v>3</v>
      </c>
      <c r="R10" s="1162">
        <f t="shared" si="3"/>
        <v>5.769230769230769</v>
      </c>
      <c r="S10" s="1160">
        <f t="shared" si="4"/>
        <v>3.1376518218623484</v>
      </c>
      <c r="T10" s="1118">
        <f t="shared" si="1"/>
        <v>0</v>
      </c>
      <c r="U10" s="1119">
        <f t="shared" si="2"/>
        <v>0.11403587232840609</v>
      </c>
      <c r="V10" s="1115" t="s">
        <v>80</v>
      </c>
    </row>
    <row r="11" spans="1:22" ht="9" customHeight="1">
      <c r="A11" s="1115" t="s">
        <v>53</v>
      </c>
      <c r="B11" s="1163">
        <v>21.428571428571427</v>
      </c>
      <c r="C11" s="1163">
        <v>60.78431372549019</v>
      </c>
      <c r="D11" s="1163">
        <v>11.11111111111111</v>
      </c>
      <c r="E11" s="1163">
        <v>18.867924528301888</v>
      </c>
      <c r="F11" s="1162">
        <v>16.9811320754717</v>
      </c>
      <c r="G11" s="1162">
        <v>17.307692307692307</v>
      </c>
      <c r="H11" s="1162">
        <v>5.714285714285714</v>
      </c>
      <c r="I11" s="1163">
        <v>5.797101449275362</v>
      </c>
      <c r="J11" s="1163">
        <v>8.695652173913043</v>
      </c>
      <c r="K11" s="1163">
        <v>7.246376811594203</v>
      </c>
      <c r="L11" s="1172">
        <v>5.88235294117647</v>
      </c>
      <c r="M11" s="1116">
        <f t="shared" si="0"/>
        <v>8</v>
      </c>
      <c r="N11" s="1183">
        <v>69</v>
      </c>
      <c r="O11" s="1178">
        <v>68</v>
      </c>
      <c r="P11" s="272">
        <v>5</v>
      </c>
      <c r="Q11" s="1181">
        <v>4</v>
      </c>
      <c r="R11" s="1162">
        <f t="shared" si="3"/>
        <v>-1.364023870417733</v>
      </c>
      <c r="S11" s="1160">
        <f t="shared" si="4"/>
        <v>-15.546218487394956</v>
      </c>
      <c r="T11" s="1118">
        <f t="shared" si="1"/>
        <v>0.14285868485816675</v>
      </c>
      <c r="U11" s="1119">
        <f t="shared" si="2"/>
        <v>0.1162718698250415</v>
      </c>
      <c r="V11" s="1115" t="s">
        <v>53</v>
      </c>
    </row>
    <row r="12" spans="1:22" ht="9" customHeight="1">
      <c r="A12" s="1115" t="s">
        <v>84</v>
      </c>
      <c r="B12" s="1163">
        <v>10.344827586206897</v>
      </c>
      <c r="C12" s="1163">
        <v>19.148936170212767</v>
      </c>
      <c r="D12" s="1163">
        <v>16.666666666666664</v>
      </c>
      <c r="E12" s="1163">
        <v>12.962962962962962</v>
      </c>
      <c r="F12" s="1162">
        <v>14.953271028037383</v>
      </c>
      <c r="G12" s="1162">
        <v>20.18348623853211</v>
      </c>
      <c r="H12" s="1162">
        <v>18.181818181818183</v>
      </c>
      <c r="I12" s="1163">
        <v>17.307692307692307</v>
      </c>
      <c r="J12" s="1163">
        <v>16.7741935483871</v>
      </c>
      <c r="K12" s="1163">
        <v>15.384615384615385</v>
      </c>
      <c r="L12" s="1172">
        <v>19.230769230769234</v>
      </c>
      <c r="M12" s="1116">
        <f t="shared" si="0"/>
        <v>9</v>
      </c>
      <c r="N12" s="1183">
        <v>156</v>
      </c>
      <c r="O12" s="1178">
        <v>156</v>
      </c>
      <c r="P12" s="272">
        <v>24</v>
      </c>
      <c r="Q12" s="1181">
        <v>30</v>
      </c>
      <c r="R12" s="1162">
        <f t="shared" si="3"/>
        <v>3.8461538461538485</v>
      </c>
      <c r="S12" s="1160">
        <f t="shared" si="4"/>
        <v>8.885941644562337</v>
      </c>
      <c r="T12" s="1118">
        <f t="shared" si="1"/>
        <v>0.3032999770834925</v>
      </c>
      <c r="U12" s="1119">
        <f t="shared" si="2"/>
        <v>0.38011957442802036</v>
      </c>
      <c r="V12" s="1115" t="s">
        <v>84</v>
      </c>
    </row>
    <row r="13" spans="1:22" ht="9" customHeight="1">
      <c r="A13" s="1115" t="s">
        <v>67</v>
      </c>
      <c r="B13" s="1163">
        <v>4.545454545454546</v>
      </c>
      <c r="C13" s="1163">
        <v>10.87719298245614</v>
      </c>
      <c r="D13" s="1163">
        <v>17.24137931034483</v>
      </c>
      <c r="E13" s="1163">
        <v>15.822784810126583</v>
      </c>
      <c r="F13" s="1162">
        <v>19.682539682539684</v>
      </c>
      <c r="G13" s="1162">
        <v>24.9211356466877</v>
      </c>
      <c r="H13" s="1162">
        <v>25.86750788643533</v>
      </c>
      <c r="I13" s="1163">
        <v>25.86750788643533</v>
      </c>
      <c r="J13" s="1163">
        <v>30.990415335463258</v>
      </c>
      <c r="K13" s="1163">
        <v>30.76923076923077</v>
      </c>
      <c r="L13" s="1172">
        <v>25</v>
      </c>
      <c r="M13" s="1116">
        <f t="shared" si="0"/>
        <v>10</v>
      </c>
      <c r="N13" s="1183">
        <v>312</v>
      </c>
      <c r="O13" s="1178">
        <v>452</v>
      </c>
      <c r="P13" s="272">
        <v>96</v>
      </c>
      <c r="Q13" s="1181">
        <v>113</v>
      </c>
      <c r="R13" s="1162">
        <f t="shared" si="3"/>
        <v>-5.76923076923077</v>
      </c>
      <c r="S13" s="1160">
        <f t="shared" si="4"/>
        <v>20.454545454545453</v>
      </c>
      <c r="T13" s="1118">
        <f t="shared" si="1"/>
        <v>0.606599954166985</v>
      </c>
      <c r="U13" s="1119">
        <f t="shared" si="2"/>
        <v>0.49415544675642636</v>
      </c>
      <c r="V13" s="1115" t="s">
        <v>67</v>
      </c>
    </row>
    <row r="14" spans="1:22" ht="9" customHeight="1">
      <c r="A14" s="1115" t="s">
        <v>68</v>
      </c>
      <c r="B14" s="1163">
        <v>13.375796178343949</v>
      </c>
      <c r="C14" s="1163">
        <v>23.75</v>
      </c>
      <c r="D14" s="1163">
        <v>13.218390804597702</v>
      </c>
      <c r="E14" s="1163">
        <v>19.662921348314608</v>
      </c>
      <c r="F14" s="1162">
        <v>23.88888888888889</v>
      </c>
      <c r="G14" s="1162">
        <v>27.528089887640448</v>
      </c>
      <c r="H14" s="1162">
        <v>22.22222222222222</v>
      </c>
      <c r="I14" s="1163">
        <v>17.83783783783784</v>
      </c>
      <c r="J14" s="1163">
        <v>24.766355140186917</v>
      </c>
      <c r="K14" s="1163">
        <v>25.11415525114155</v>
      </c>
      <c r="L14" s="1172">
        <v>30.985915492957744</v>
      </c>
      <c r="M14" s="1116">
        <f t="shared" si="0"/>
        <v>11</v>
      </c>
      <c r="N14" s="1183">
        <v>219</v>
      </c>
      <c r="O14" s="1178">
        <v>213</v>
      </c>
      <c r="P14" s="272">
        <v>55</v>
      </c>
      <c r="Q14" s="1181">
        <v>66</v>
      </c>
      <c r="R14" s="1162">
        <f t="shared" si="3"/>
        <v>5.871760241816194</v>
      </c>
      <c r="S14" s="1160">
        <f t="shared" si="4"/>
        <v>17.610119314613797</v>
      </c>
      <c r="T14" s="1118">
        <f t="shared" si="1"/>
        <v>0.4951129762892628</v>
      </c>
      <c r="U14" s="1119">
        <f t="shared" si="2"/>
        <v>0.6124743565431763</v>
      </c>
      <c r="V14" s="1115" t="s">
        <v>68</v>
      </c>
    </row>
    <row r="15" spans="1:22" ht="9" customHeight="1">
      <c r="A15" s="1115" t="s">
        <v>77</v>
      </c>
      <c r="B15" s="1163">
        <v>16.528925619834713</v>
      </c>
      <c r="C15" s="1163">
        <v>9.67741935483871</v>
      </c>
      <c r="D15" s="1163">
        <v>29.92125984251969</v>
      </c>
      <c r="E15" s="1163">
        <v>25</v>
      </c>
      <c r="F15" s="1162">
        <v>37.5</v>
      </c>
      <c r="G15" s="1162">
        <v>41.08527131782946</v>
      </c>
      <c r="H15" s="1162">
        <v>32.84313725490196</v>
      </c>
      <c r="I15" s="1163">
        <v>33.33333333333333</v>
      </c>
      <c r="J15" s="1163">
        <v>32.6530612244898</v>
      </c>
      <c r="K15" s="1163">
        <v>40.7035175879397</v>
      </c>
      <c r="L15" s="1172">
        <v>35.43689320388349</v>
      </c>
      <c r="M15" s="1116">
        <f t="shared" si="0"/>
        <v>12</v>
      </c>
      <c r="N15" s="1183">
        <v>199</v>
      </c>
      <c r="O15" s="1178">
        <v>206</v>
      </c>
      <c r="P15" s="272">
        <v>81</v>
      </c>
      <c r="Q15" s="1181">
        <v>73</v>
      </c>
      <c r="R15" s="1162">
        <f t="shared" si="3"/>
        <v>-5.2666243840562075</v>
      </c>
      <c r="S15" s="1160">
        <f t="shared" si="4"/>
        <v>18.90796758404878</v>
      </c>
      <c r="T15" s="1118">
        <f t="shared" si="1"/>
        <v>0.8024494368565769</v>
      </c>
      <c r="U15" s="1119">
        <f t="shared" si="2"/>
        <v>0.7004533517129927</v>
      </c>
      <c r="V15" s="1115" t="s">
        <v>77</v>
      </c>
    </row>
    <row r="16" spans="1:22" ht="9" customHeight="1">
      <c r="A16" s="1115" t="s">
        <v>88</v>
      </c>
      <c r="B16" s="1163">
        <v>27</v>
      </c>
      <c r="C16" s="1163">
        <v>30.917874396135264</v>
      </c>
      <c r="D16" s="1163">
        <v>27.751196172248804</v>
      </c>
      <c r="E16" s="1163">
        <v>0</v>
      </c>
      <c r="F16" s="1162">
        <v>39.23444976076555</v>
      </c>
      <c r="G16" s="1162">
        <v>44.71153846153846</v>
      </c>
      <c r="H16" s="1162">
        <v>33.19838056680162</v>
      </c>
      <c r="I16" s="1163">
        <v>34.81781376518219</v>
      </c>
      <c r="J16" s="1163">
        <v>34.67741935483871</v>
      </c>
      <c r="K16" s="1163">
        <v>34.53815261044177</v>
      </c>
      <c r="L16" s="1172">
        <v>36.144578313253014</v>
      </c>
      <c r="M16" s="1116">
        <f t="shared" si="0"/>
        <v>13</v>
      </c>
      <c r="N16" s="1183">
        <v>249</v>
      </c>
      <c r="O16" s="1178">
        <v>249</v>
      </c>
      <c r="P16" s="272">
        <v>86</v>
      </c>
      <c r="Q16" s="1181">
        <v>90</v>
      </c>
      <c r="R16" s="1162">
        <f t="shared" si="3"/>
        <v>1.6064257028112436</v>
      </c>
      <c r="S16" s="1160">
        <f t="shared" si="4"/>
        <v>9.144578313253014</v>
      </c>
      <c r="T16" s="1118">
        <f t="shared" si="1"/>
        <v>0.6809023581914551</v>
      </c>
      <c r="U16" s="1119">
        <f t="shared" si="2"/>
        <v>0.7144416097683274</v>
      </c>
      <c r="V16" s="1115" t="s">
        <v>88</v>
      </c>
    </row>
    <row r="17" spans="1:22" ht="9" customHeight="1">
      <c r="A17" s="1115" t="s">
        <v>64</v>
      </c>
      <c r="B17" s="1163">
        <v>10.15625</v>
      </c>
      <c r="C17" s="1163">
        <v>13.86861313868613</v>
      </c>
      <c r="D17" s="1163">
        <v>23.12925170068027</v>
      </c>
      <c r="E17" s="1163">
        <v>13.698630136986301</v>
      </c>
      <c r="F17" s="1162">
        <v>33.333333333333336</v>
      </c>
      <c r="G17" s="1162">
        <v>36.734693877551024</v>
      </c>
      <c r="H17" s="1162">
        <v>33.98692810457516</v>
      </c>
      <c r="I17" s="1162">
        <v>36.60130718954248</v>
      </c>
      <c r="J17" s="1162">
        <v>39.869281045751634</v>
      </c>
      <c r="K17" s="1162">
        <v>41.44736842105263</v>
      </c>
      <c r="L17" s="1173">
        <v>37.908496732026144</v>
      </c>
      <c r="M17" s="1116">
        <f t="shared" si="0"/>
        <v>14</v>
      </c>
      <c r="N17" s="1183">
        <v>152</v>
      </c>
      <c r="O17" s="1178">
        <v>153</v>
      </c>
      <c r="P17" s="272">
        <v>63</v>
      </c>
      <c r="Q17" s="1181">
        <v>58</v>
      </c>
      <c r="R17" s="1162">
        <f t="shared" si="3"/>
        <v>-3.538871689026486</v>
      </c>
      <c r="S17" s="1160">
        <f t="shared" si="4"/>
        <v>27.752246732026144</v>
      </c>
      <c r="T17" s="1118">
        <f t="shared" si="1"/>
        <v>0.8171140829979616</v>
      </c>
      <c r="U17" s="1119">
        <f t="shared" si="2"/>
        <v>0.7493076055391563</v>
      </c>
      <c r="V17" s="1115" t="s">
        <v>64</v>
      </c>
    </row>
    <row r="18" spans="1:22" ht="9" customHeight="1">
      <c r="A18" s="1115" t="s">
        <v>99</v>
      </c>
      <c r="B18" s="1163">
        <v>66.66666666666666</v>
      </c>
      <c r="C18" s="1163">
        <v>50.416666666666664</v>
      </c>
      <c r="D18" s="1163">
        <v>59.92366412213741</v>
      </c>
      <c r="E18" s="1163">
        <v>18.250950570342205</v>
      </c>
      <c r="F18" s="1162">
        <v>59.9236641221374</v>
      </c>
      <c r="G18" s="1162">
        <v>60.07604562737642</v>
      </c>
      <c r="H18" s="1162">
        <v>54.372623574144484</v>
      </c>
      <c r="I18" s="1163">
        <v>36.36363636363637</v>
      </c>
      <c r="J18" s="1163">
        <v>49.328859060402685</v>
      </c>
      <c r="K18" s="1163">
        <v>42.76094276094276</v>
      </c>
      <c r="L18" s="1172">
        <v>38.513513513513516</v>
      </c>
      <c r="M18" s="1116">
        <f t="shared" si="0"/>
        <v>15</v>
      </c>
      <c r="N18" s="1183">
        <v>297</v>
      </c>
      <c r="O18" s="1178">
        <v>296</v>
      </c>
      <c r="P18" s="272">
        <v>127</v>
      </c>
      <c r="Q18" s="1181">
        <v>114</v>
      </c>
      <c r="R18" s="1162">
        <f t="shared" si="3"/>
        <v>-4.247429247429245</v>
      </c>
      <c r="S18" s="1160">
        <f t="shared" si="4"/>
        <v>-28.15315315315314</v>
      </c>
      <c r="T18" s="1118">
        <f t="shared" si="1"/>
        <v>0.8430105423650608</v>
      </c>
      <c r="U18" s="1119">
        <f t="shared" si="2"/>
        <v>0.7612664990571975</v>
      </c>
      <c r="V18" s="1115" t="s">
        <v>99</v>
      </c>
    </row>
    <row r="19" spans="1:22" ht="9" customHeight="1">
      <c r="A19" s="1115" t="s">
        <v>81</v>
      </c>
      <c r="B19" s="1163">
        <v>13.513513513513514</v>
      </c>
      <c r="C19" s="1163">
        <v>56.75675675675676</v>
      </c>
      <c r="D19" s="1163">
        <v>34.883720930232556</v>
      </c>
      <c r="E19" s="1163">
        <v>20.454545454545457</v>
      </c>
      <c r="F19" s="1162">
        <v>43.47826086956522</v>
      </c>
      <c r="G19" s="1162">
        <v>43.47826086956522</v>
      </c>
      <c r="H19" s="1162">
        <v>33.9622641509434</v>
      </c>
      <c r="I19" s="1163">
        <v>29.310344827586203</v>
      </c>
      <c r="J19" s="1163">
        <v>34.48275862068966</v>
      </c>
      <c r="K19" s="1163">
        <v>32.78688524590164</v>
      </c>
      <c r="L19" s="1172">
        <v>39.34426229508197</v>
      </c>
      <c r="M19" s="1116">
        <f t="shared" si="0"/>
        <v>16</v>
      </c>
      <c r="N19" s="1183">
        <v>61</v>
      </c>
      <c r="O19" s="1178">
        <v>61</v>
      </c>
      <c r="P19" s="272">
        <v>20</v>
      </c>
      <c r="Q19" s="1181">
        <v>24</v>
      </c>
      <c r="R19" s="1162">
        <f t="shared" si="3"/>
        <v>6.557377049180332</v>
      </c>
      <c r="S19" s="1160">
        <f t="shared" si="4"/>
        <v>25.830748781568452</v>
      </c>
      <c r="T19" s="1118">
        <f t="shared" si="1"/>
        <v>0.6463770003418692</v>
      </c>
      <c r="U19" s="1119">
        <f t="shared" si="2"/>
        <v>0.7776872604691301</v>
      </c>
      <c r="V19" s="1115" t="s">
        <v>81</v>
      </c>
    </row>
    <row r="20" spans="1:22" ht="9" customHeight="1">
      <c r="A20" s="1115" t="s">
        <v>96</v>
      </c>
      <c r="B20" s="1163">
        <v>22.04724409448819</v>
      </c>
      <c r="C20" s="1163">
        <v>57.534246575342465</v>
      </c>
      <c r="D20" s="1163">
        <v>18.34319526627219</v>
      </c>
      <c r="E20" s="1163">
        <v>15.568862275449103</v>
      </c>
      <c r="F20" s="1162">
        <v>34.319526627218934</v>
      </c>
      <c r="G20" s="1162">
        <v>56.54761904761905</v>
      </c>
      <c r="H20" s="1162">
        <v>50.89820359281437</v>
      </c>
      <c r="I20" s="1163">
        <v>35.81395348837209</v>
      </c>
      <c r="J20" s="1163">
        <v>42.523364485981304</v>
      </c>
      <c r="K20" s="1163">
        <v>46.51162790697674</v>
      </c>
      <c r="L20" s="1172">
        <v>39.81042654028436</v>
      </c>
      <c r="M20" s="1116">
        <f t="shared" si="0"/>
        <v>17</v>
      </c>
      <c r="N20" s="1183">
        <v>215</v>
      </c>
      <c r="O20" s="1178">
        <v>211</v>
      </c>
      <c r="P20" s="272">
        <v>100</v>
      </c>
      <c r="Q20" s="1181">
        <v>84</v>
      </c>
      <c r="R20" s="1162">
        <f t="shared" si="3"/>
        <v>-6.701201366692381</v>
      </c>
      <c r="S20" s="1160">
        <f t="shared" si="4"/>
        <v>17.763182445796172</v>
      </c>
      <c r="T20" s="1118">
        <f t="shared" si="1"/>
        <v>0.9169534190896285</v>
      </c>
      <c r="U20" s="1119">
        <f t="shared" si="2"/>
        <v>0.7869015645031245</v>
      </c>
      <c r="V20" s="1115" t="s">
        <v>96</v>
      </c>
    </row>
    <row r="21" spans="1:22" ht="9" customHeight="1">
      <c r="A21" s="1115" t="s">
        <v>97</v>
      </c>
      <c r="B21" s="1163">
        <v>40.26548672566372</v>
      </c>
      <c r="C21" s="1163">
        <v>68.22742474916387</v>
      </c>
      <c r="D21" s="1163">
        <v>40.20100502512563</v>
      </c>
      <c r="E21" s="1163">
        <v>42.857142857142854</v>
      </c>
      <c r="F21" s="1162">
        <v>40.104166666666664</v>
      </c>
      <c r="G21" s="1162">
        <v>51.54639175257732</v>
      </c>
      <c r="H21" s="1162">
        <v>44.30992736077482</v>
      </c>
      <c r="I21" s="1163">
        <v>47.68518518518518</v>
      </c>
      <c r="J21" s="1163">
        <v>42.53897550111358</v>
      </c>
      <c r="K21" s="1163">
        <v>42.63392857142857</v>
      </c>
      <c r="L21" s="1172">
        <v>39.86636971046771</v>
      </c>
      <c r="M21" s="1116">
        <f t="shared" si="0"/>
        <v>18</v>
      </c>
      <c r="N21" s="1183">
        <v>448</v>
      </c>
      <c r="O21" s="1178">
        <v>449</v>
      </c>
      <c r="P21" s="272">
        <v>191</v>
      </c>
      <c r="Q21" s="1181">
        <v>179</v>
      </c>
      <c r="R21" s="1162">
        <f t="shared" si="3"/>
        <v>-2.767558860960861</v>
      </c>
      <c r="S21" s="1160">
        <f t="shared" si="4"/>
        <v>-0.39911701519601195</v>
      </c>
      <c r="T21" s="1118">
        <f t="shared" si="1"/>
        <v>0.8405065213150802</v>
      </c>
      <c r="U21" s="1119">
        <f t="shared" si="2"/>
        <v>0.7880073493933214</v>
      </c>
      <c r="V21" s="1115" t="s">
        <v>97</v>
      </c>
    </row>
    <row r="22" spans="1:22" ht="9" customHeight="1">
      <c r="A22" s="1115" t="s">
        <v>65</v>
      </c>
      <c r="B22" s="1163">
        <v>0</v>
      </c>
      <c r="C22" s="1163">
        <v>16</v>
      </c>
      <c r="D22" s="1163">
        <v>11.11111111111111</v>
      </c>
      <c r="E22" s="1163">
        <v>22.35294117647059</v>
      </c>
      <c r="F22" s="1162">
        <v>30.232558139534884</v>
      </c>
      <c r="G22" s="1162">
        <v>29.41176470588235</v>
      </c>
      <c r="H22" s="1162">
        <v>34.11764705882353</v>
      </c>
      <c r="I22" s="1163">
        <v>41.30434782608695</v>
      </c>
      <c r="J22" s="1163">
        <v>34.065934065934066</v>
      </c>
      <c r="K22" s="1163">
        <v>35.95505617977528</v>
      </c>
      <c r="L22" s="1172">
        <v>40.21739130434783</v>
      </c>
      <c r="M22" s="1116">
        <f t="shared" si="0"/>
        <v>19</v>
      </c>
      <c r="N22" s="1183">
        <v>89</v>
      </c>
      <c r="O22" s="1178">
        <v>92</v>
      </c>
      <c r="P22" s="272">
        <v>32</v>
      </c>
      <c r="Q22" s="1181">
        <v>37</v>
      </c>
      <c r="R22" s="1162">
        <f t="shared" si="3"/>
        <v>4.2623351245725445</v>
      </c>
      <c r="S22" s="1160">
        <f t="shared" si="4"/>
        <v>40.21739130434783</v>
      </c>
      <c r="T22" s="1118">
        <f t="shared" si="1"/>
        <v>0.7088359014984994</v>
      </c>
      <c r="U22" s="1119">
        <f t="shared" si="2"/>
        <v>0.7949457186951208</v>
      </c>
      <c r="V22" s="1115" t="s">
        <v>65</v>
      </c>
    </row>
    <row r="23" spans="1:22" ht="9" customHeight="1">
      <c r="A23" s="1115" t="s">
        <v>89</v>
      </c>
      <c r="B23" s="1163">
        <v>18.045112781954884</v>
      </c>
      <c r="C23" s="1163">
        <v>44.696969696969695</v>
      </c>
      <c r="D23" s="1163">
        <v>47.94520547945205</v>
      </c>
      <c r="E23" s="1163">
        <v>48.57142857142857</v>
      </c>
      <c r="F23" s="1162">
        <v>54.48275862068966</v>
      </c>
      <c r="G23" s="1162">
        <v>58.9041095890411</v>
      </c>
      <c r="H23" s="1162">
        <v>54.48275862068966</v>
      </c>
      <c r="I23" s="1163">
        <v>41.27906976744186</v>
      </c>
      <c r="J23" s="1163">
        <v>38.95348837209303</v>
      </c>
      <c r="K23" s="1163">
        <v>45.348837209302324</v>
      </c>
      <c r="L23" s="1172">
        <v>40.69767441860465</v>
      </c>
      <c r="M23" s="1116">
        <f t="shared" si="0"/>
        <v>20</v>
      </c>
      <c r="N23" s="1183">
        <v>172</v>
      </c>
      <c r="O23" s="1178">
        <v>172</v>
      </c>
      <c r="P23" s="272">
        <v>78</v>
      </c>
      <c r="Q23" s="1181">
        <v>70</v>
      </c>
      <c r="R23" s="1162">
        <f t="shared" si="3"/>
        <v>-4.651162790697676</v>
      </c>
      <c r="S23" s="1160">
        <f t="shared" si="4"/>
        <v>22.652561636649764</v>
      </c>
      <c r="T23" s="1118">
        <f t="shared" si="1"/>
        <v>0.8940295836123877</v>
      </c>
      <c r="U23" s="1119">
        <f t="shared" si="2"/>
        <v>0.8044390993709266</v>
      </c>
      <c r="V23" s="1115" t="s">
        <v>89</v>
      </c>
    </row>
    <row r="24" spans="1:22" ht="9" customHeight="1">
      <c r="A24" s="1115" t="s">
        <v>90</v>
      </c>
      <c r="B24" s="1163">
        <v>35.57422969187675</v>
      </c>
      <c r="C24" s="1163">
        <v>36.22828784119106</v>
      </c>
      <c r="D24" s="1163">
        <v>28.59960552268245</v>
      </c>
      <c r="E24" s="1163">
        <v>29.09090909090909</v>
      </c>
      <c r="F24" s="1162">
        <v>35.507246376811594</v>
      </c>
      <c r="G24" s="1162">
        <v>40.57971014492754</v>
      </c>
      <c r="H24" s="1162">
        <v>37.327188940092164</v>
      </c>
      <c r="I24" s="1163">
        <v>42.16691068814056</v>
      </c>
      <c r="J24" s="1163">
        <v>43.16860465116279</v>
      </c>
      <c r="K24" s="1163">
        <v>41.04803493449782</v>
      </c>
      <c r="L24" s="1172">
        <v>42.29651162790697</v>
      </c>
      <c r="M24" s="1116">
        <f t="shared" si="0"/>
        <v>21</v>
      </c>
      <c r="N24" s="1183">
        <v>687</v>
      </c>
      <c r="O24" s="1178">
        <v>688</v>
      </c>
      <c r="P24" s="272">
        <v>282</v>
      </c>
      <c r="Q24" s="1181">
        <v>291</v>
      </c>
      <c r="R24" s="1162">
        <f t="shared" si="3"/>
        <v>1.2484766934091525</v>
      </c>
      <c r="S24" s="1160">
        <f t="shared" si="4"/>
        <v>6.722281936030221</v>
      </c>
      <c r="T24" s="1118">
        <f t="shared" si="1"/>
        <v>0.8092414235721133</v>
      </c>
      <c r="U24" s="1119">
        <f t="shared" si="2"/>
        <v>0.8360420639890701</v>
      </c>
      <c r="V24" s="1115" t="s">
        <v>90</v>
      </c>
    </row>
    <row r="25" spans="1:22" ht="9" customHeight="1">
      <c r="A25" s="1115" t="s">
        <v>82</v>
      </c>
      <c r="B25" s="1163">
        <v>13.953488372093023</v>
      </c>
      <c r="C25" s="1163">
        <v>45.45454545454545</v>
      </c>
      <c r="D25" s="1163">
        <v>29.166666666666668</v>
      </c>
      <c r="E25" s="1163">
        <v>38.297872340425535</v>
      </c>
      <c r="F25" s="1162">
        <v>62.5</v>
      </c>
      <c r="G25" s="1162">
        <v>55.319148936170215</v>
      </c>
      <c r="H25" s="1162">
        <v>47.05882352941177</v>
      </c>
      <c r="I25" s="1163">
        <v>47.05882352941176</v>
      </c>
      <c r="J25" s="1163">
        <v>51.35135135135135</v>
      </c>
      <c r="K25" s="1163">
        <v>42.66666666666667</v>
      </c>
      <c r="L25" s="1172">
        <v>42.857142857142854</v>
      </c>
      <c r="M25" s="1116">
        <f t="shared" si="0"/>
        <v>22</v>
      </c>
      <c r="N25" s="1183">
        <v>75</v>
      </c>
      <c r="O25" s="1178">
        <v>77</v>
      </c>
      <c r="P25" s="272">
        <v>32</v>
      </c>
      <c r="Q25" s="1181">
        <v>33</v>
      </c>
      <c r="R25" s="1162">
        <f t="shared" si="3"/>
        <v>0.1904761904761827</v>
      </c>
      <c r="S25" s="1160">
        <f t="shared" si="4"/>
        <v>28.90365448504983</v>
      </c>
      <c r="T25" s="1118">
        <f t="shared" si="1"/>
        <v>0.841151936444886</v>
      </c>
      <c r="U25" s="1119">
        <f t="shared" si="2"/>
        <v>0.8471236230110166</v>
      </c>
      <c r="V25" s="1115" t="s">
        <v>82</v>
      </c>
    </row>
    <row r="26" spans="1:22" ht="9" customHeight="1">
      <c r="A26" s="1115" t="s">
        <v>58</v>
      </c>
      <c r="B26" s="1163">
        <v>47.16981132075472</v>
      </c>
      <c r="C26" s="1163">
        <v>53.02013422818792</v>
      </c>
      <c r="D26" s="1163">
        <v>47.56756756756757</v>
      </c>
      <c r="E26" s="1163">
        <v>32.78688524590164</v>
      </c>
      <c r="F26" s="1162">
        <v>37.096774193548384</v>
      </c>
      <c r="G26" s="1162">
        <v>38.91891891891892</v>
      </c>
      <c r="H26" s="1162">
        <v>33.203125</v>
      </c>
      <c r="I26" s="1163">
        <v>34.63035019455253</v>
      </c>
      <c r="J26" s="1163">
        <v>42.75092936802974</v>
      </c>
      <c r="K26" s="1163">
        <v>41.2639405204461</v>
      </c>
      <c r="L26" s="1172">
        <v>43.49442379182156</v>
      </c>
      <c r="M26" s="1116">
        <f t="shared" si="0"/>
        <v>23</v>
      </c>
      <c r="N26" s="1183">
        <v>269</v>
      </c>
      <c r="O26" s="1178">
        <v>269</v>
      </c>
      <c r="P26" s="272">
        <v>111</v>
      </c>
      <c r="Q26" s="1181">
        <v>117</v>
      </c>
      <c r="R26" s="1162">
        <f t="shared" si="3"/>
        <v>2.230483271375462</v>
      </c>
      <c r="S26" s="1160">
        <f t="shared" si="4"/>
        <v>-3.6753875289331575</v>
      </c>
      <c r="T26" s="1118">
        <f t="shared" si="1"/>
        <v>0.8134978939246834</v>
      </c>
      <c r="U26" s="1119">
        <f t="shared" si="2"/>
        <v>0.859720256810437</v>
      </c>
      <c r="V26" s="1115" t="s">
        <v>58</v>
      </c>
    </row>
    <row r="27" spans="1:22" ht="9" customHeight="1">
      <c r="A27" s="1115" t="s">
        <v>56</v>
      </c>
      <c r="B27" s="1163">
        <v>14.285714285714285</v>
      </c>
      <c r="C27" s="1163">
        <v>40</v>
      </c>
      <c r="D27" s="1163">
        <v>6.179775280898876</v>
      </c>
      <c r="E27" s="1163">
        <v>28.654970760233915</v>
      </c>
      <c r="F27" s="1162">
        <v>35.08771929824562</v>
      </c>
      <c r="G27" s="1162">
        <v>38.95348837209303</v>
      </c>
      <c r="H27" s="1162">
        <v>40.64171122994652</v>
      </c>
      <c r="I27" s="1163">
        <v>47.87234042553192</v>
      </c>
      <c r="J27" s="1163">
        <v>47.87234042553192</v>
      </c>
      <c r="K27" s="1163">
        <v>39.8936170212766</v>
      </c>
      <c r="L27" s="1172">
        <v>43.61702127659575</v>
      </c>
      <c r="M27" s="1116">
        <f t="shared" si="0"/>
        <v>24</v>
      </c>
      <c r="N27" s="1183">
        <v>188</v>
      </c>
      <c r="O27" s="1178">
        <v>188</v>
      </c>
      <c r="P27" s="272">
        <v>75</v>
      </c>
      <c r="Q27" s="1181">
        <v>82</v>
      </c>
      <c r="R27" s="1162">
        <f t="shared" si="3"/>
        <v>3.723404255319153</v>
      </c>
      <c r="S27" s="1160">
        <f t="shared" si="4"/>
        <v>29.331306990881465</v>
      </c>
      <c r="T27" s="1118">
        <f t="shared" si="1"/>
        <v>0.7864826533415031</v>
      </c>
      <c r="U27" s="1119">
        <f t="shared" si="2"/>
        <v>0.8621435454048292</v>
      </c>
      <c r="V27" s="1115" t="s">
        <v>56</v>
      </c>
    </row>
    <row r="28" spans="1:22" ht="9" customHeight="1">
      <c r="A28" s="1115" t="s">
        <v>71</v>
      </c>
      <c r="B28" s="1163">
        <v>35.38461538461539</v>
      </c>
      <c r="C28" s="1163">
        <v>57.93450881612091</v>
      </c>
      <c r="D28" s="1163">
        <v>36.72456575682382</v>
      </c>
      <c r="E28" s="1163">
        <v>41.336633663366335</v>
      </c>
      <c r="F28" s="1162">
        <v>54.32098765432099</v>
      </c>
      <c r="G28" s="1162">
        <v>52.475247524752476</v>
      </c>
      <c r="H28" s="1162">
        <v>50.104821802935014</v>
      </c>
      <c r="I28" s="1163">
        <v>49.58158995815899</v>
      </c>
      <c r="J28" s="1163">
        <v>47.37945492662474</v>
      </c>
      <c r="K28" s="1163">
        <v>43.30543933054393</v>
      </c>
      <c r="L28" s="1172">
        <v>43.69747899159664</v>
      </c>
      <c r="M28" s="1116">
        <f t="shared" si="0"/>
        <v>25</v>
      </c>
      <c r="N28" s="1183">
        <v>478</v>
      </c>
      <c r="O28" s="1178">
        <v>476</v>
      </c>
      <c r="P28" s="272">
        <v>207</v>
      </c>
      <c r="Q28" s="1181">
        <v>208</v>
      </c>
      <c r="R28" s="1162">
        <f t="shared" si="3"/>
        <v>0.3920396610527064</v>
      </c>
      <c r="S28" s="1160">
        <f t="shared" si="4"/>
        <v>8.312863606981253</v>
      </c>
      <c r="T28" s="1118">
        <f t="shared" si="1"/>
        <v>0.8537450191753957</v>
      </c>
      <c r="U28" s="1119">
        <f t="shared" si="2"/>
        <v>0.8637338901288798</v>
      </c>
      <c r="V28" s="1115" t="s">
        <v>71</v>
      </c>
    </row>
    <row r="29" spans="1:22" ht="9" customHeight="1">
      <c r="A29" s="1115" t="s">
        <v>60</v>
      </c>
      <c r="B29" s="1163">
        <v>34.146341463414636</v>
      </c>
      <c r="C29" s="1163">
        <v>65.85365853658537</v>
      </c>
      <c r="D29" s="1163">
        <v>57.5</v>
      </c>
      <c r="E29" s="1163">
        <v>29.268292682926827</v>
      </c>
      <c r="F29" s="1162">
        <v>43.90243902439025</v>
      </c>
      <c r="G29" s="1162">
        <v>26.829268292682926</v>
      </c>
      <c r="H29" s="1162">
        <v>62.5</v>
      </c>
      <c r="I29" s="1163">
        <v>60</v>
      </c>
      <c r="J29" s="1163">
        <v>58.536585365853654</v>
      </c>
      <c r="K29" s="1163">
        <v>58.536585365853654</v>
      </c>
      <c r="L29" s="1172">
        <v>43.90243902439025</v>
      </c>
      <c r="M29" s="1116">
        <f t="shared" si="0"/>
        <v>26</v>
      </c>
      <c r="N29" s="1183">
        <v>41</v>
      </c>
      <c r="O29" s="1178">
        <v>41</v>
      </c>
      <c r="P29" s="272">
        <v>24</v>
      </c>
      <c r="Q29" s="1181">
        <v>18</v>
      </c>
      <c r="R29" s="1162">
        <f t="shared" si="3"/>
        <v>-14.634146341463406</v>
      </c>
      <c r="S29" s="1160">
        <f t="shared" si="4"/>
        <v>9.756097560975611</v>
      </c>
      <c r="T29" s="1118">
        <f t="shared" si="1"/>
        <v>1.1540194250006055</v>
      </c>
      <c r="U29" s="1119">
        <f t="shared" si="2"/>
        <v>0.8677851747917732</v>
      </c>
      <c r="V29" s="1115" t="s">
        <v>60</v>
      </c>
    </row>
    <row r="30" spans="1:22" ht="9" customHeight="1">
      <c r="A30" s="1115" t="s">
        <v>76</v>
      </c>
      <c r="B30" s="1163">
        <v>36.16352201257861</v>
      </c>
      <c r="C30" s="1163">
        <v>68.15476190476191</v>
      </c>
      <c r="D30" s="1163">
        <v>72.55434782608695</v>
      </c>
      <c r="E30" s="1163">
        <v>49.73118279569893</v>
      </c>
      <c r="F30" s="1162">
        <v>62.83422459893048</v>
      </c>
      <c r="G30" s="1162">
        <v>59.62566844919786</v>
      </c>
      <c r="H30" s="1162">
        <v>59.62566844919786</v>
      </c>
      <c r="I30" s="1163">
        <v>49.340369393139845</v>
      </c>
      <c r="J30" s="1163">
        <v>47.94520547945205</v>
      </c>
      <c r="K30" s="1163">
        <v>54.794520547945204</v>
      </c>
      <c r="L30" s="1172">
        <v>44.10480349344978</v>
      </c>
      <c r="M30" s="1116">
        <f t="shared" si="0"/>
        <v>27</v>
      </c>
      <c r="N30" s="1183">
        <v>365</v>
      </c>
      <c r="O30" s="1178">
        <v>458</v>
      </c>
      <c r="P30" s="272">
        <v>200</v>
      </c>
      <c r="Q30" s="1181">
        <v>202</v>
      </c>
      <c r="R30" s="1162">
        <f t="shared" si="3"/>
        <v>-10.689717054495425</v>
      </c>
      <c r="S30" s="1160">
        <f t="shared" si="4"/>
        <v>7.941281480871169</v>
      </c>
      <c r="T30" s="1118">
        <f t="shared" si="1"/>
        <v>1.080246493722028</v>
      </c>
      <c r="U30" s="1119">
        <f t="shared" si="2"/>
        <v>0.8717851549764029</v>
      </c>
      <c r="V30" s="1115" t="s">
        <v>76</v>
      </c>
    </row>
    <row r="31" spans="1:22" ht="9" customHeight="1">
      <c r="A31" s="1115" t="s">
        <v>100</v>
      </c>
      <c r="B31" s="1163">
        <v>37.5</v>
      </c>
      <c r="C31" s="1163">
        <v>58.87096774193549</v>
      </c>
      <c r="D31" s="1163">
        <v>50.33557046979866</v>
      </c>
      <c r="E31" s="1163">
        <v>32.075471698113205</v>
      </c>
      <c r="F31" s="1162">
        <v>39.375</v>
      </c>
      <c r="G31" s="1162">
        <v>38.75</v>
      </c>
      <c r="H31" s="1162">
        <v>42.35807860262009</v>
      </c>
      <c r="I31" s="1163">
        <v>36.53136531365313</v>
      </c>
      <c r="J31" s="1163">
        <v>36.88212927756654</v>
      </c>
      <c r="K31" s="1163">
        <v>44.230769230769226</v>
      </c>
      <c r="L31" s="1174">
        <v>44.230769230769226</v>
      </c>
      <c r="M31" s="1120">
        <f t="shared" si="0"/>
        <v>28</v>
      </c>
      <c r="N31" s="1183">
        <v>260</v>
      </c>
      <c r="O31" s="1184">
        <v>260</v>
      </c>
      <c r="P31" s="272">
        <v>115</v>
      </c>
      <c r="Q31" s="1181">
        <v>115</v>
      </c>
      <c r="R31" s="1162">
        <f t="shared" si="3"/>
        <v>0</v>
      </c>
      <c r="S31" s="1160">
        <f t="shared" si="4"/>
        <v>6.730769230769226</v>
      </c>
      <c r="T31" s="1118">
        <f t="shared" si="1"/>
        <v>0.8719874341150409</v>
      </c>
      <c r="U31" s="1119">
        <f t="shared" si="2"/>
        <v>0.8742750211844466</v>
      </c>
      <c r="V31" s="1115" t="s">
        <v>100</v>
      </c>
    </row>
    <row r="32" spans="1:22" ht="9" customHeight="1">
      <c r="A32" s="1115" t="s">
        <v>74</v>
      </c>
      <c r="B32" s="1163">
        <v>39.51807228915663</v>
      </c>
      <c r="C32" s="1163">
        <v>72.52747252747253</v>
      </c>
      <c r="D32" s="1163">
        <v>42.6</v>
      </c>
      <c r="E32" s="1163">
        <v>39.67935871743487</v>
      </c>
      <c r="F32" s="1162">
        <v>53.50701402805611</v>
      </c>
      <c r="G32" s="1162">
        <v>51.503006012024045</v>
      </c>
      <c r="H32" s="1162">
        <v>43.9873417721519</v>
      </c>
      <c r="I32" s="1163">
        <v>45.32488114104596</v>
      </c>
      <c r="J32" s="1163">
        <v>52.52365930599369</v>
      </c>
      <c r="K32" s="1163">
        <v>43.84858044164038</v>
      </c>
      <c r="L32" s="1173">
        <v>44.63722397476341</v>
      </c>
      <c r="M32" s="1120">
        <f t="shared" si="0"/>
        <v>29</v>
      </c>
      <c r="N32" s="1183">
        <v>634</v>
      </c>
      <c r="O32" s="1178">
        <v>634</v>
      </c>
      <c r="P32" s="272">
        <v>278</v>
      </c>
      <c r="Q32" s="1181">
        <v>283</v>
      </c>
      <c r="R32" s="1162">
        <f t="shared" si="3"/>
        <v>0.7886435331230288</v>
      </c>
      <c r="S32" s="1160">
        <f t="shared" si="4"/>
        <v>5.119151685606781</v>
      </c>
      <c r="T32" s="1118">
        <f t="shared" si="1"/>
        <v>0.8644527738010582</v>
      </c>
      <c r="U32" s="1119">
        <f t="shared" si="2"/>
        <v>0.8823090942086351</v>
      </c>
      <c r="V32" s="1115" t="s">
        <v>74</v>
      </c>
    </row>
    <row r="33" spans="1:22" ht="9" customHeight="1">
      <c r="A33" s="1115" t="s">
        <v>66</v>
      </c>
      <c r="B33" s="1163">
        <v>29.184549356223176</v>
      </c>
      <c r="C33" s="1163">
        <v>50.91575091575091</v>
      </c>
      <c r="D33" s="1163">
        <v>45.03937007874016</v>
      </c>
      <c r="E33" s="1163">
        <v>33.853354134165365</v>
      </c>
      <c r="F33" s="1162">
        <v>50.30769230769231</v>
      </c>
      <c r="G33" s="1162">
        <v>55.81039755351682</v>
      </c>
      <c r="H33" s="1162">
        <v>56.925418569254184</v>
      </c>
      <c r="I33" s="1163">
        <v>61.390532544378694</v>
      </c>
      <c r="J33" s="1163">
        <v>48.640915593705294</v>
      </c>
      <c r="K33" s="1163">
        <v>42.17171717171717</v>
      </c>
      <c r="L33" s="1173">
        <v>46.326276463262765</v>
      </c>
      <c r="M33" s="1120">
        <f t="shared" si="0"/>
        <v>30</v>
      </c>
      <c r="N33" s="1183">
        <v>792</v>
      </c>
      <c r="O33" s="1178">
        <v>803</v>
      </c>
      <c r="P33" s="272">
        <v>334</v>
      </c>
      <c r="Q33" s="1181">
        <v>372</v>
      </c>
      <c r="R33" s="1162">
        <f t="shared" si="3"/>
        <v>4.154559291545596</v>
      </c>
      <c r="S33" s="1160">
        <f t="shared" si="4"/>
        <v>17.14172710703959</v>
      </c>
      <c r="T33" s="1118">
        <f t="shared" si="1"/>
        <v>0.8313942553639674</v>
      </c>
      <c r="U33" s="1119">
        <f t="shared" si="2"/>
        <v>0.9156952736906133</v>
      </c>
      <c r="V33" s="1115" t="s">
        <v>66</v>
      </c>
    </row>
    <row r="34" spans="1:22" ht="9" customHeight="1">
      <c r="A34" s="1115" t="s">
        <v>70</v>
      </c>
      <c r="B34" s="1163">
        <v>53.25443786982249</v>
      </c>
      <c r="C34" s="1163">
        <v>42.5531914893617</v>
      </c>
      <c r="D34" s="1163">
        <v>29.411764705882355</v>
      </c>
      <c r="E34" s="1163">
        <v>30.17241379310345</v>
      </c>
      <c r="F34" s="1162">
        <v>35.16949152542373</v>
      </c>
      <c r="G34" s="1162">
        <v>40.50632911392405</v>
      </c>
      <c r="H34" s="1162">
        <v>47.257383966244724</v>
      </c>
      <c r="I34" s="1163">
        <v>45.8955223880597</v>
      </c>
      <c r="J34" s="1163">
        <v>45.74132492113564</v>
      </c>
      <c r="K34" s="1163">
        <v>47.003154574132495</v>
      </c>
      <c r="L34" s="1173">
        <v>46.37223974763407</v>
      </c>
      <c r="M34" s="1120">
        <f t="shared" si="0"/>
        <v>31</v>
      </c>
      <c r="N34" s="1183">
        <v>317</v>
      </c>
      <c r="O34" s="1178">
        <v>317</v>
      </c>
      <c r="P34" s="272">
        <v>149</v>
      </c>
      <c r="Q34" s="1181">
        <v>147</v>
      </c>
      <c r="R34" s="1162">
        <f t="shared" si="3"/>
        <v>-0.6309148264984259</v>
      </c>
      <c r="S34" s="1160">
        <f t="shared" si="4"/>
        <v>-6.88219812218842</v>
      </c>
      <c r="T34" s="1118">
        <f t="shared" si="1"/>
        <v>0.9266436208371057</v>
      </c>
      <c r="U34" s="1119">
        <f t="shared" si="2"/>
        <v>0.9166037939835291</v>
      </c>
      <c r="V34" s="1115" t="s">
        <v>70</v>
      </c>
    </row>
    <row r="35" spans="1:22" ht="9" customHeight="1">
      <c r="A35" s="1115" t="s">
        <v>61</v>
      </c>
      <c r="B35" s="1163">
        <v>2.7027027027027026</v>
      </c>
      <c r="C35" s="1163">
        <v>59.13461538461539</v>
      </c>
      <c r="D35" s="1163">
        <v>48.09885931558935</v>
      </c>
      <c r="E35" s="1163">
        <v>50.483558994197296</v>
      </c>
      <c r="F35" s="1162">
        <v>63.58381502890173</v>
      </c>
      <c r="G35" s="1162">
        <v>57.30769230769231</v>
      </c>
      <c r="H35" s="1162">
        <v>56.04838709677419</v>
      </c>
      <c r="I35" s="1163">
        <v>58.22416302765647</v>
      </c>
      <c r="J35" s="1163">
        <v>59.44055944055944</v>
      </c>
      <c r="K35" s="1163">
        <v>56.88202247191011</v>
      </c>
      <c r="L35" s="1173">
        <v>48.53963838664812</v>
      </c>
      <c r="M35" s="1120">
        <f t="shared" si="0"/>
        <v>32</v>
      </c>
      <c r="N35" s="1183">
        <v>712</v>
      </c>
      <c r="O35" s="1178">
        <v>719</v>
      </c>
      <c r="P35" s="272">
        <v>405</v>
      </c>
      <c r="Q35" s="1181">
        <v>349</v>
      </c>
      <c r="R35" s="1162">
        <f t="shared" si="3"/>
        <v>-8.34238408526199</v>
      </c>
      <c r="S35" s="1160">
        <f t="shared" si="4"/>
        <v>45.83693568394542</v>
      </c>
      <c r="T35" s="1118">
        <f t="shared" si="1"/>
        <v>1.1214005472925477</v>
      </c>
      <c r="U35" s="1119">
        <f t="shared" si="2"/>
        <v>0.9594450676939794</v>
      </c>
      <c r="V35" s="1115" t="s">
        <v>61</v>
      </c>
    </row>
    <row r="36" spans="1:22" ht="9" customHeight="1">
      <c r="A36" s="1115" t="s">
        <v>55</v>
      </c>
      <c r="B36" s="1163">
        <v>8.19672131147541</v>
      </c>
      <c r="C36" s="1163">
        <v>25.203252032520325</v>
      </c>
      <c r="D36" s="1163">
        <v>23.61111111111111</v>
      </c>
      <c r="E36" s="1163">
        <v>16.402116402116402</v>
      </c>
      <c r="F36" s="1162">
        <v>39.8936170212766</v>
      </c>
      <c r="G36" s="1162">
        <v>31.914893617021278</v>
      </c>
      <c r="H36" s="1162">
        <v>43.61702127659574</v>
      </c>
      <c r="I36" s="1163">
        <v>50</v>
      </c>
      <c r="J36" s="1163">
        <v>54.78723404255319</v>
      </c>
      <c r="K36" s="1163">
        <v>61.13989637305699</v>
      </c>
      <c r="L36" s="1173">
        <v>48.717948717948715</v>
      </c>
      <c r="M36" s="1120">
        <f aca="true" t="shared" si="5" ref="M36:M53">RANK(L36,L$4:L$53,1)</f>
        <v>33</v>
      </c>
      <c r="N36" s="1183">
        <v>193</v>
      </c>
      <c r="O36" s="1178">
        <v>195</v>
      </c>
      <c r="P36" s="272">
        <v>118</v>
      </c>
      <c r="Q36" s="1181">
        <v>95</v>
      </c>
      <c r="R36" s="1162">
        <f aca="true" t="shared" si="6" ref="R36:R53">L36-K36</f>
        <v>-12.421947655108276</v>
      </c>
      <c r="S36" s="1160">
        <f t="shared" si="4"/>
        <v>40.52122740647331</v>
      </c>
      <c r="T36" s="1118">
        <f aca="true" t="shared" si="7" ref="T36:T53">K36/K$55</f>
        <v>1.205342395974294</v>
      </c>
      <c r="U36" s="1119">
        <f aca="true" t="shared" si="8" ref="U36:U53">L36/L$55</f>
        <v>0.9629695885509847</v>
      </c>
      <c r="V36" s="1115" t="s">
        <v>55</v>
      </c>
    </row>
    <row r="37" spans="1:22" ht="9" customHeight="1">
      <c r="A37" s="1115" t="s">
        <v>63</v>
      </c>
      <c r="B37" s="1163">
        <v>46.666666666666664</v>
      </c>
      <c r="C37" s="1163">
        <v>63.1578947368421</v>
      </c>
      <c r="D37" s="1163">
        <v>55.81395348837209</v>
      </c>
      <c r="E37" s="1163">
        <v>27.083333333333332</v>
      </c>
      <c r="F37" s="1162">
        <v>26.53061224489796</v>
      </c>
      <c r="G37" s="1162">
        <v>29.166666666666668</v>
      </c>
      <c r="H37" s="1162">
        <v>35.416666666666664</v>
      </c>
      <c r="I37" s="1163">
        <v>36.734693877551024</v>
      </c>
      <c r="J37" s="1163">
        <v>34.69387755102041</v>
      </c>
      <c r="K37" s="1163">
        <v>40.816326530612244</v>
      </c>
      <c r="L37" s="1173">
        <v>48.97959183673469</v>
      </c>
      <c r="M37" s="1120">
        <f t="shared" si="5"/>
        <v>34</v>
      </c>
      <c r="N37" s="1183">
        <v>49</v>
      </c>
      <c r="O37" s="1178">
        <v>49</v>
      </c>
      <c r="P37" s="272">
        <v>20</v>
      </c>
      <c r="Q37" s="1181">
        <v>24</v>
      </c>
      <c r="R37" s="1162">
        <f t="shared" si="6"/>
        <v>8.163265306122447</v>
      </c>
      <c r="S37" s="1160">
        <f t="shared" si="4"/>
        <v>2.312925170068027</v>
      </c>
      <c r="T37" s="1118">
        <f t="shared" si="7"/>
        <v>0.8046734085888576</v>
      </c>
      <c r="U37" s="1119">
        <f t="shared" si="8"/>
        <v>0.9681412834411619</v>
      </c>
      <c r="V37" s="1115" t="s">
        <v>63</v>
      </c>
    </row>
    <row r="38" spans="1:22" ht="9" customHeight="1">
      <c r="A38" s="1115" t="s">
        <v>94</v>
      </c>
      <c r="B38" s="1163">
        <v>49.596774193548384</v>
      </c>
      <c r="C38" s="1163">
        <v>54.25531914893617</v>
      </c>
      <c r="D38" s="1163">
        <v>54.79876160990712</v>
      </c>
      <c r="E38" s="1163">
        <v>50.591715976331365</v>
      </c>
      <c r="F38" s="1162">
        <v>53.55029585798817</v>
      </c>
      <c r="G38" s="1162">
        <v>57.227138643067846</v>
      </c>
      <c r="H38" s="1162">
        <v>45.12820512820513</v>
      </c>
      <c r="I38" s="1162">
        <v>44.52554744525548</v>
      </c>
      <c r="J38" s="1162">
        <v>43.96135265700483</v>
      </c>
      <c r="K38" s="1162">
        <v>46.50602409638554</v>
      </c>
      <c r="L38" s="1173">
        <v>49.40047961630695</v>
      </c>
      <c r="M38" s="1120">
        <f t="shared" si="5"/>
        <v>35</v>
      </c>
      <c r="N38" s="1183">
        <v>415</v>
      </c>
      <c r="O38" s="1178">
        <v>417</v>
      </c>
      <c r="P38" s="272">
        <v>193</v>
      </c>
      <c r="Q38" s="1181">
        <v>206</v>
      </c>
      <c r="R38" s="1162">
        <f t="shared" si="6"/>
        <v>2.894455519921415</v>
      </c>
      <c r="S38" s="1160">
        <f t="shared" si="4"/>
        <v>-0.1962945772414315</v>
      </c>
      <c r="T38" s="1118">
        <f t="shared" si="7"/>
        <v>0.9168429427740754</v>
      </c>
      <c r="U38" s="1119">
        <f t="shared" si="8"/>
        <v>0.9764606429911159</v>
      </c>
      <c r="V38" s="1115" t="s">
        <v>94</v>
      </c>
    </row>
    <row r="39" spans="1:22" ht="9" customHeight="1">
      <c r="A39" s="1115" t="s">
        <v>92</v>
      </c>
      <c r="B39" s="1163">
        <v>27.027027027027028</v>
      </c>
      <c r="C39" s="1163">
        <v>64.40677966101694</v>
      </c>
      <c r="D39" s="1163">
        <v>46.20253164556962</v>
      </c>
      <c r="E39" s="1163">
        <v>50.63291139240506</v>
      </c>
      <c r="F39" s="1162">
        <v>48.05194805194805</v>
      </c>
      <c r="G39" s="1162">
        <v>46.496815286624205</v>
      </c>
      <c r="H39" s="1162">
        <v>55.483870967741936</v>
      </c>
      <c r="I39" s="1163">
        <v>56.68789808917197</v>
      </c>
      <c r="J39" s="1163">
        <v>49.36708860759494</v>
      </c>
      <c r="K39" s="1163">
        <v>50</v>
      </c>
      <c r="L39" s="1174">
        <v>50</v>
      </c>
      <c r="M39" s="1120">
        <f t="shared" si="5"/>
        <v>36</v>
      </c>
      <c r="N39" s="1183">
        <v>236</v>
      </c>
      <c r="O39" s="1184">
        <v>236</v>
      </c>
      <c r="P39" s="272">
        <v>118</v>
      </c>
      <c r="Q39" s="1181">
        <v>118</v>
      </c>
      <c r="R39" s="1162">
        <f t="shared" si="6"/>
        <v>0</v>
      </c>
      <c r="S39" s="1160">
        <f t="shared" si="4"/>
        <v>22.972972972972972</v>
      </c>
      <c r="T39" s="1118">
        <f t="shared" si="7"/>
        <v>0.9857249255213506</v>
      </c>
      <c r="U39" s="1119">
        <f t="shared" si="8"/>
        <v>0.9883108935128527</v>
      </c>
      <c r="V39" s="1115" t="s">
        <v>92</v>
      </c>
    </row>
    <row r="40" spans="1:22" ht="9" customHeight="1">
      <c r="A40" s="1115" t="s">
        <v>86</v>
      </c>
      <c r="B40" s="1163">
        <v>30.683624801271858</v>
      </c>
      <c r="C40" s="1163">
        <v>61.76470588235294</v>
      </c>
      <c r="D40" s="1163">
        <v>33.903133903133906</v>
      </c>
      <c r="E40" s="1163">
        <v>36.36363636363637</v>
      </c>
      <c r="F40" s="1162">
        <v>42.97752808988764</v>
      </c>
      <c r="G40" s="1162">
        <v>44.18282548476454</v>
      </c>
      <c r="H40" s="1162">
        <v>47.86795048143053</v>
      </c>
      <c r="I40" s="1163">
        <v>53.38983050847458</v>
      </c>
      <c r="J40" s="1163">
        <v>53.38983050847458</v>
      </c>
      <c r="K40" s="1163">
        <v>51.68800931315482</v>
      </c>
      <c r="L40" s="1172">
        <v>50.293772032902474</v>
      </c>
      <c r="M40" s="1116">
        <f t="shared" si="5"/>
        <v>37</v>
      </c>
      <c r="N40" s="1183">
        <v>859</v>
      </c>
      <c r="O40" s="1178">
        <v>851</v>
      </c>
      <c r="P40" s="272">
        <v>444</v>
      </c>
      <c r="Q40" s="1181">
        <v>428</v>
      </c>
      <c r="R40" s="1162">
        <f t="shared" si="6"/>
        <v>-1.394237280252348</v>
      </c>
      <c r="S40" s="1160">
        <f t="shared" si="4"/>
        <v>19.610147231630616</v>
      </c>
      <c r="T40" s="1118">
        <f t="shared" si="7"/>
        <v>1.0190031826111283</v>
      </c>
      <c r="U40" s="1119">
        <f t="shared" si="8"/>
        <v>0.9941176555193914</v>
      </c>
      <c r="V40" s="1115" t="s">
        <v>86</v>
      </c>
    </row>
    <row r="41" spans="1:22" ht="9" customHeight="1">
      <c r="A41" s="1115" t="s">
        <v>54</v>
      </c>
      <c r="B41" s="1163">
        <v>24.675324675324674</v>
      </c>
      <c r="C41" s="1163">
        <v>31.983805668016196</v>
      </c>
      <c r="D41" s="1163">
        <v>31.02310231023102</v>
      </c>
      <c r="E41" s="1163">
        <v>26.557377049180324</v>
      </c>
      <c r="F41" s="1162">
        <v>37.333333333333336</v>
      </c>
      <c r="G41" s="1162">
        <v>39.24914675767918</v>
      </c>
      <c r="H41" s="1162">
        <v>42.2680412371134</v>
      </c>
      <c r="I41" s="1163">
        <v>46.540880503144656</v>
      </c>
      <c r="J41" s="1163">
        <v>47.02549575070821</v>
      </c>
      <c r="K41" s="1163">
        <v>45.98337950138504</v>
      </c>
      <c r="L41" s="1172">
        <v>53.86740331491713</v>
      </c>
      <c r="M41" s="1116">
        <f t="shared" si="5"/>
        <v>38</v>
      </c>
      <c r="N41" s="1183">
        <v>361</v>
      </c>
      <c r="O41" s="1178">
        <v>362</v>
      </c>
      <c r="P41" s="272">
        <v>166</v>
      </c>
      <c r="Q41" s="1181">
        <v>195</v>
      </c>
      <c r="R41" s="1162">
        <f t="shared" si="6"/>
        <v>7.884023813532089</v>
      </c>
      <c r="S41" s="1160">
        <f t="shared" si="4"/>
        <v>29.192078639592452</v>
      </c>
      <c r="T41" s="1118">
        <f t="shared" si="7"/>
        <v>0.9065392666844553</v>
      </c>
      <c r="U41" s="1119">
        <f t="shared" si="8"/>
        <v>1.064754830027659</v>
      </c>
      <c r="V41" s="1115" t="s">
        <v>54</v>
      </c>
    </row>
    <row r="42" spans="1:22" ht="9" customHeight="1">
      <c r="A42" s="1115" t="s">
        <v>95</v>
      </c>
      <c r="B42" s="1163">
        <v>48.17001180637544</v>
      </c>
      <c r="C42" s="1163">
        <v>53.959873284054915</v>
      </c>
      <c r="D42" s="1163">
        <v>40.64015518913676</v>
      </c>
      <c r="E42" s="1163">
        <v>48.77571008814887</v>
      </c>
      <c r="F42" s="1162">
        <v>56.219392752203724</v>
      </c>
      <c r="G42" s="1162">
        <v>55.93056894889103</v>
      </c>
      <c r="H42" s="1162">
        <v>57.773512476007674</v>
      </c>
      <c r="I42" s="1163">
        <v>58.22906641000962</v>
      </c>
      <c r="J42" s="1163">
        <v>59.672762271414825</v>
      </c>
      <c r="K42" s="1163">
        <v>50.66539923954373</v>
      </c>
      <c r="L42" s="1172">
        <v>54.46768060836502</v>
      </c>
      <c r="M42" s="1116">
        <f t="shared" si="5"/>
        <v>39</v>
      </c>
      <c r="N42" s="1183">
        <v>1052</v>
      </c>
      <c r="O42" s="1178">
        <v>1052</v>
      </c>
      <c r="P42" s="272">
        <v>533</v>
      </c>
      <c r="Q42" s="1181">
        <v>573</v>
      </c>
      <c r="R42" s="1162">
        <f t="shared" si="6"/>
        <v>3.8022813688212906</v>
      </c>
      <c r="S42" s="1160">
        <f t="shared" si="4"/>
        <v>6.29766880198958</v>
      </c>
      <c r="T42" s="1118">
        <f t="shared" si="7"/>
        <v>0.9988429378381748</v>
      </c>
      <c r="U42" s="1119">
        <f t="shared" si="8"/>
        <v>1.0766200417925185</v>
      </c>
      <c r="V42" s="1115" t="s">
        <v>95</v>
      </c>
    </row>
    <row r="43" spans="1:22" ht="9" customHeight="1">
      <c r="A43" s="1115" t="s">
        <v>85</v>
      </c>
      <c r="B43" s="1163">
        <v>11.11111111111111</v>
      </c>
      <c r="C43" s="1163">
        <v>47.82608695652174</v>
      </c>
      <c r="D43" s="1163">
        <v>37.34939759036144</v>
      </c>
      <c r="E43" s="1163">
        <v>48.75</v>
      </c>
      <c r="F43" s="1162">
        <v>41.97530864197531</v>
      </c>
      <c r="G43" s="1162">
        <v>46.15384615384615</v>
      </c>
      <c r="H43" s="1162">
        <v>64.1025641025641</v>
      </c>
      <c r="I43" s="1163">
        <v>64.1025641025641</v>
      </c>
      <c r="J43" s="1163">
        <v>47.32142857142857</v>
      </c>
      <c r="K43" s="1163">
        <v>54.700854700854705</v>
      </c>
      <c r="L43" s="1172">
        <v>59.48275862068966</v>
      </c>
      <c r="M43" s="1116">
        <f t="shared" si="5"/>
        <v>40</v>
      </c>
      <c r="N43" s="1183">
        <v>117</v>
      </c>
      <c r="O43" s="1178">
        <v>116</v>
      </c>
      <c r="P43" s="272">
        <v>64</v>
      </c>
      <c r="Q43" s="1181">
        <v>69</v>
      </c>
      <c r="R43" s="1162">
        <f t="shared" si="6"/>
        <v>4.781903919834953</v>
      </c>
      <c r="S43" s="1160">
        <f t="shared" si="4"/>
        <v>48.37164750957855</v>
      </c>
      <c r="T43" s="1118">
        <f t="shared" si="7"/>
        <v>1.0783999185190845</v>
      </c>
      <c r="U43" s="1119">
        <f t="shared" si="8"/>
        <v>1.175749166420463</v>
      </c>
      <c r="V43" s="1115" t="s">
        <v>85</v>
      </c>
    </row>
    <row r="44" spans="1:22" ht="9" customHeight="1">
      <c r="A44" s="1115" t="s">
        <v>91</v>
      </c>
      <c r="B44" s="1163">
        <v>32.6530612244898</v>
      </c>
      <c r="C44" s="1163">
        <v>44.89795918367347</v>
      </c>
      <c r="D44" s="1163">
        <v>54.166666666666664</v>
      </c>
      <c r="E44" s="1163">
        <v>55.10204081632652</v>
      </c>
      <c r="F44" s="1162">
        <v>62.5</v>
      </c>
      <c r="G44" s="1162">
        <v>60.416666666666664</v>
      </c>
      <c r="H44" s="1162">
        <v>59.183673469387756</v>
      </c>
      <c r="I44" s="1163">
        <v>65.95744680851064</v>
      </c>
      <c r="J44" s="1163">
        <v>62</v>
      </c>
      <c r="K44" s="1163">
        <v>62</v>
      </c>
      <c r="L44" s="1172">
        <v>59.523809523809526</v>
      </c>
      <c r="M44" s="1116">
        <f t="shared" si="5"/>
        <v>41</v>
      </c>
      <c r="N44" s="1183">
        <v>50</v>
      </c>
      <c r="O44" s="1178">
        <v>42</v>
      </c>
      <c r="P44" s="272">
        <v>31</v>
      </c>
      <c r="Q44" s="1181">
        <v>25</v>
      </c>
      <c r="R44" s="1162">
        <f t="shared" si="6"/>
        <v>-2.4761904761904745</v>
      </c>
      <c r="S44" s="1160">
        <f t="shared" si="4"/>
        <v>26.87074829931973</v>
      </c>
      <c r="T44" s="1118">
        <f t="shared" si="7"/>
        <v>1.2222989076464748</v>
      </c>
      <c r="U44" s="1119">
        <f t="shared" si="8"/>
        <v>1.176560587515301</v>
      </c>
      <c r="V44" s="1115" t="s">
        <v>91</v>
      </c>
    </row>
    <row r="45" spans="1:22" ht="9" customHeight="1">
      <c r="A45" s="1115" t="s">
        <v>62</v>
      </c>
      <c r="B45" s="1163">
        <v>61.39240506329114</v>
      </c>
      <c r="C45" s="1163">
        <v>36.82795698924731</v>
      </c>
      <c r="D45" s="1163">
        <v>67.81609195402298</v>
      </c>
      <c r="E45" s="1163">
        <v>19.03669724770642</v>
      </c>
      <c r="F45" s="1162">
        <v>34.47488584474886</v>
      </c>
      <c r="G45" s="1162">
        <v>36.15560640732266</v>
      </c>
      <c r="H45" s="1162">
        <v>43.57798165137615</v>
      </c>
      <c r="I45" s="1163">
        <v>41.61849710982659</v>
      </c>
      <c r="J45" s="1163">
        <v>52.46212121212122</v>
      </c>
      <c r="K45" s="1163">
        <v>54.06427221172023</v>
      </c>
      <c r="L45" s="1172">
        <v>61.859582542694504</v>
      </c>
      <c r="M45" s="1116">
        <f t="shared" si="5"/>
        <v>42</v>
      </c>
      <c r="N45" s="1183">
        <v>529</v>
      </c>
      <c r="O45" s="1178">
        <v>527</v>
      </c>
      <c r="P45" s="272">
        <v>286</v>
      </c>
      <c r="Q45" s="1181">
        <v>326</v>
      </c>
      <c r="R45" s="1162">
        <f t="shared" si="6"/>
        <v>7.795310330974274</v>
      </c>
      <c r="S45" s="1160">
        <f t="shared" si="4"/>
        <v>0.46717747940336096</v>
      </c>
      <c r="T45" s="1118">
        <f t="shared" si="7"/>
        <v>1.065850013985279</v>
      </c>
      <c r="U45" s="1119">
        <f t="shared" si="8"/>
        <v>1.2227299859020495</v>
      </c>
      <c r="V45" s="1115" t="s">
        <v>62</v>
      </c>
    </row>
    <row r="46" spans="1:22" ht="9" customHeight="1">
      <c r="A46" s="1115" t="s">
        <v>87</v>
      </c>
      <c r="B46" s="1163">
        <v>30.194319880418536</v>
      </c>
      <c r="C46" s="1163">
        <v>48</v>
      </c>
      <c r="D46" s="1163">
        <v>51.886792452830186</v>
      </c>
      <c r="E46" s="1163">
        <v>55.751014884979696</v>
      </c>
      <c r="F46" s="1162">
        <v>71.37096774193549</v>
      </c>
      <c r="G46" s="1162">
        <v>70.39030955585464</v>
      </c>
      <c r="H46" s="1162">
        <v>63.518299881936244</v>
      </c>
      <c r="I46" s="1163">
        <v>64.89988221436984</v>
      </c>
      <c r="J46" s="1163">
        <v>59.95288574793876</v>
      </c>
      <c r="K46" s="1163">
        <v>64.23529411764706</v>
      </c>
      <c r="L46" s="1172">
        <v>63.52941176470588</v>
      </c>
      <c r="M46" s="1116">
        <f t="shared" si="5"/>
        <v>43</v>
      </c>
      <c r="N46" s="1183">
        <v>850</v>
      </c>
      <c r="O46" s="1178">
        <v>850</v>
      </c>
      <c r="P46" s="272">
        <v>546</v>
      </c>
      <c r="Q46" s="1181">
        <v>540</v>
      </c>
      <c r="R46" s="1162">
        <f t="shared" si="6"/>
        <v>-0.7058823529411811</v>
      </c>
      <c r="S46" s="1160">
        <f t="shared" si="4"/>
        <v>33.33509188428734</v>
      </c>
      <c r="T46" s="1118">
        <f t="shared" si="7"/>
        <v>1.266366610199194</v>
      </c>
      <c r="U46" s="1119">
        <f t="shared" si="8"/>
        <v>1.2557361941104481</v>
      </c>
      <c r="V46" s="1115" t="s">
        <v>87</v>
      </c>
    </row>
    <row r="47" spans="1:22" ht="9" customHeight="1">
      <c r="A47" s="1115" t="s">
        <v>59</v>
      </c>
      <c r="B47" s="1163">
        <v>66.8122270742358</v>
      </c>
      <c r="C47" s="1163">
        <v>80.17241379310344</v>
      </c>
      <c r="D47" s="1163">
        <v>56.734693877551024</v>
      </c>
      <c r="E47" s="1163">
        <v>55.6910569105691</v>
      </c>
      <c r="F47" s="1162">
        <v>67.62295081967213</v>
      </c>
      <c r="G47" s="1162">
        <v>60.726072607260726</v>
      </c>
      <c r="H47" s="1162">
        <v>66.55629139072848</v>
      </c>
      <c r="I47" s="1163">
        <v>65.34653465346535</v>
      </c>
      <c r="J47" s="1163">
        <v>65.56291390728477</v>
      </c>
      <c r="K47" s="1163">
        <v>62.37623762376238</v>
      </c>
      <c r="L47" s="1172">
        <v>65.56291390728477</v>
      </c>
      <c r="M47" s="1116">
        <f t="shared" si="5"/>
        <v>44</v>
      </c>
      <c r="N47" s="1183">
        <v>303</v>
      </c>
      <c r="O47" s="1178">
        <v>302</v>
      </c>
      <c r="P47" s="272">
        <v>189</v>
      </c>
      <c r="Q47" s="1181">
        <v>198</v>
      </c>
      <c r="R47" s="1162">
        <f t="shared" si="6"/>
        <v>3.186676283522388</v>
      </c>
      <c r="S47" s="1160">
        <f t="shared" si="4"/>
        <v>-1.2493131669510404</v>
      </c>
      <c r="T47" s="1118">
        <f t="shared" si="7"/>
        <v>1.2297162437197047</v>
      </c>
      <c r="U47" s="1119">
        <f t="shared" si="8"/>
        <v>1.295930840500297</v>
      </c>
      <c r="V47" s="1115" t="s">
        <v>59</v>
      </c>
    </row>
    <row r="48" spans="1:22" ht="9" customHeight="1">
      <c r="A48" s="1115" t="s">
        <v>69</v>
      </c>
      <c r="B48" s="1163">
        <v>38.9937106918239</v>
      </c>
      <c r="C48" s="1163">
        <v>32.065217391304344</v>
      </c>
      <c r="D48" s="1163">
        <v>44.690265486725664</v>
      </c>
      <c r="E48" s="1163">
        <v>35.96491228070175</v>
      </c>
      <c r="F48" s="1162">
        <v>49.78165938864629</v>
      </c>
      <c r="G48" s="1162">
        <v>52.838427947598255</v>
      </c>
      <c r="H48" s="1162">
        <v>60.476190476190474</v>
      </c>
      <c r="I48" s="1163">
        <v>66.34615384615384</v>
      </c>
      <c r="J48" s="1163">
        <v>66.98564593301435</v>
      </c>
      <c r="K48" s="1163">
        <v>69.04761904761905</v>
      </c>
      <c r="L48" s="1172">
        <v>67.94258373205741</v>
      </c>
      <c r="M48" s="1116">
        <f t="shared" si="5"/>
        <v>45</v>
      </c>
      <c r="N48" s="1183">
        <v>210</v>
      </c>
      <c r="O48" s="1178">
        <v>209</v>
      </c>
      <c r="P48" s="272">
        <v>145</v>
      </c>
      <c r="Q48" s="1181">
        <v>142</v>
      </c>
      <c r="R48" s="1162">
        <f t="shared" si="6"/>
        <v>-1.1050353155616364</v>
      </c>
      <c r="S48" s="1160">
        <f t="shared" si="4"/>
        <v>28.948873040233515</v>
      </c>
      <c r="T48" s="1118">
        <f t="shared" si="7"/>
        <v>1.3612391828628176</v>
      </c>
      <c r="U48" s="1119">
        <f t="shared" si="8"/>
        <v>1.3429679127160297</v>
      </c>
      <c r="V48" s="1115" t="s">
        <v>69</v>
      </c>
    </row>
    <row r="49" spans="1:22" ht="9" customHeight="1">
      <c r="A49" s="1115" t="s">
        <v>79</v>
      </c>
      <c r="B49" s="1163">
        <v>33.83084577114428</v>
      </c>
      <c r="C49" s="1163">
        <v>80.26315789473685</v>
      </c>
      <c r="D49" s="1163">
        <v>46.312684365781706</v>
      </c>
      <c r="E49" s="1163">
        <v>48.93617021276596</v>
      </c>
      <c r="F49" s="1162">
        <v>68.8</v>
      </c>
      <c r="G49" s="1162">
        <v>74.86486486486487</v>
      </c>
      <c r="H49" s="1162">
        <v>73.52941176470588</v>
      </c>
      <c r="I49" s="1163">
        <v>75.58441558441558</v>
      </c>
      <c r="J49" s="1163">
        <v>72.46891651865009</v>
      </c>
      <c r="K49" s="1163">
        <v>70.17857142857142</v>
      </c>
      <c r="L49" s="1173">
        <v>69.43462897526503</v>
      </c>
      <c r="M49" s="1120">
        <f t="shared" si="5"/>
        <v>46</v>
      </c>
      <c r="N49" s="1183">
        <v>560</v>
      </c>
      <c r="O49" s="1178">
        <v>566</v>
      </c>
      <c r="P49" s="272">
        <v>393</v>
      </c>
      <c r="Q49" s="1181">
        <v>393</v>
      </c>
      <c r="R49" s="1162">
        <f t="shared" si="6"/>
        <v>-0.7439424533063885</v>
      </c>
      <c r="S49" s="1160">
        <f t="shared" si="4"/>
        <v>35.603783204120745</v>
      </c>
      <c r="T49" s="1118">
        <f t="shared" si="7"/>
        <v>1.383535341892467</v>
      </c>
      <c r="U49" s="1119">
        <f t="shared" si="8"/>
        <v>1.372460004065552</v>
      </c>
      <c r="V49" s="1115" t="s">
        <v>79</v>
      </c>
    </row>
    <row r="50" spans="1:22" ht="9" customHeight="1">
      <c r="A50" s="1115" t="s">
        <v>83</v>
      </c>
      <c r="B50" s="1163">
        <v>58.26771653543307</v>
      </c>
      <c r="C50" s="1163">
        <v>68.14814814814815</v>
      </c>
      <c r="D50" s="1163">
        <v>43.56435643564357</v>
      </c>
      <c r="E50" s="1163">
        <v>47.840531561461795</v>
      </c>
      <c r="F50" s="1162">
        <v>55.59105431309904</v>
      </c>
      <c r="G50" s="1162">
        <v>71.8849840255591</v>
      </c>
      <c r="H50" s="1162">
        <v>71.03825136612022</v>
      </c>
      <c r="I50" s="1163">
        <v>68.93732970027247</v>
      </c>
      <c r="J50" s="1163">
        <v>73.35164835164835</v>
      </c>
      <c r="K50" s="1163">
        <v>68.93732970027247</v>
      </c>
      <c r="L50" s="1172">
        <v>72.20708446866485</v>
      </c>
      <c r="M50" s="1116">
        <f t="shared" si="5"/>
        <v>47</v>
      </c>
      <c r="N50" s="1183">
        <v>367</v>
      </c>
      <c r="O50" s="1178">
        <v>367</v>
      </c>
      <c r="P50" s="272">
        <v>253</v>
      </c>
      <c r="Q50" s="1181">
        <v>265</v>
      </c>
      <c r="R50" s="1162">
        <f t="shared" si="6"/>
        <v>3.2697547683923744</v>
      </c>
      <c r="S50" s="1160">
        <f t="shared" si="4"/>
        <v>13.939367933231779</v>
      </c>
      <c r="T50" s="1118">
        <f t="shared" si="7"/>
        <v>1.3590648836888375</v>
      </c>
      <c r="U50" s="1119">
        <f t="shared" si="8"/>
        <v>1.4272609633836837</v>
      </c>
      <c r="V50" s="1115" t="s">
        <v>83</v>
      </c>
    </row>
    <row r="51" spans="1:22" ht="9" customHeight="1">
      <c r="A51" s="1115" t="s">
        <v>72</v>
      </c>
      <c r="B51" s="1163">
        <v>62.365591397849464</v>
      </c>
      <c r="C51" s="1163">
        <v>92.20779220779221</v>
      </c>
      <c r="D51" s="1163">
        <v>64.70588235294117</v>
      </c>
      <c r="E51" s="1163">
        <v>69.44444444444444</v>
      </c>
      <c r="F51" s="1162">
        <v>78.96825396825396</v>
      </c>
      <c r="G51" s="1162">
        <v>82.21343873517786</v>
      </c>
      <c r="H51" s="1162">
        <v>76.43097643097643</v>
      </c>
      <c r="I51" s="1163">
        <v>65.54054054054053</v>
      </c>
      <c r="J51" s="1163">
        <v>68.58108108108108</v>
      </c>
      <c r="K51" s="1163">
        <v>69.23076923076923</v>
      </c>
      <c r="L51" s="1172">
        <v>73.15436241610739</v>
      </c>
      <c r="M51" s="1116">
        <f t="shared" si="5"/>
        <v>48</v>
      </c>
      <c r="N51" s="1183">
        <v>299</v>
      </c>
      <c r="O51" s="1178">
        <v>298</v>
      </c>
      <c r="P51" s="272">
        <v>207</v>
      </c>
      <c r="Q51" s="1181">
        <v>218</v>
      </c>
      <c r="R51" s="1162">
        <f t="shared" si="6"/>
        <v>3.923593185338163</v>
      </c>
      <c r="S51" s="1160">
        <f t="shared" si="4"/>
        <v>10.788771018257926</v>
      </c>
      <c r="T51" s="1118">
        <f t="shared" si="7"/>
        <v>1.3648498968757161</v>
      </c>
      <c r="U51" s="1119">
        <f t="shared" si="8"/>
        <v>1.445985065676523</v>
      </c>
      <c r="V51" s="1115" t="s">
        <v>72</v>
      </c>
    </row>
    <row r="52" spans="1:22" ht="9" customHeight="1">
      <c r="A52" s="1115" t="s">
        <v>75</v>
      </c>
      <c r="B52" s="1163">
        <v>40.65934065934066</v>
      </c>
      <c r="C52" s="1163">
        <v>49.76958525345622</v>
      </c>
      <c r="D52" s="1163">
        <v>63.0901287553648</v>
      </c>
      <c r="E52" s="1163">
        <v>71.42857142857143</v>
      </c>
      <c r="F52" s="1162">
        <v>76.95652173913044</v>
      </c>
      <c r="G52" s="1162">
        <v>77.05627705627705</v>
      </c>
      <c r="H52" s="1162">
        <v>79.1304347826087</v>
      </c>
      <c r="I52" s="1163">
        <v>78.69565217391305</v>
      </c>
      <c r="J52" s="1163">
        <v>77.77777777777779</v>
      </c>
      <c r="K52" s="1163">
        <v>79.39914163090128</v>
      </c>
      <c r="L52" s="1172">
        <v>80.47808764940238</v>
      </c>
      <c r="M52" s="1116">
        <f t="shared" si="5"/>
        <v>49</v>
      </c>
      <c r="N52" s="1183">
        <v>233</v>
      </c>
      <c r="O52" s="1178">
        <v>251</v>
      </c>
      <c r="P52" s="272">
        <v>185</v>
      </c>
      <c r="Q52" s="1181">
        <v>202</v>
      </c>
      <c r="R52" s="1162">
        <f t="shared" si="6"/>
        <v>1.0789460185010995</v>
      </c>
      <c r="S52" s="1160">
        <f t="shared" si="4"/>
        <v>39.818746990061726</v>
      </c>
      <c r="T52" s="1118">
        <f t="shared" si="7"/>
        <v>1.5653142594115868</v>
      </c>
      <c r="U52" s="1119">
        <f t="shared" si="8"/>
        <v>1.590747414259731</v>
      </c>
      <c r="V52" s="1115" t="s">
        <v>75</v>
      </c>
    </row>
    <row r="53" spans="1:22" ht="9" customHeight="1" thickBot="1">
      <c r="A53" s="1135" t="s">
        <v>57</v>
      </c>
      <c r="B53" s="1165">
        <v>66.59685863874346</v>
      </c>
      <c r="C53" s="1165">
        <v>81.89216683621567</v>
      </c>
      <c r="D53" s="1165">
        <v>78.81040892193309</v>
      </c>
      <c r="E53" s="1165">
        <v>71.62408759124088</v>
      </c>
      <c r="F53" s="1164">
        <v>81.62705667276052</v>
      </c>
      <c r="G53" s="1164">
        <v>82.25659690627843</v>
      </c>
      <c r="H53" s="1164">
        <v>83.92370572207085</v>
      </c>
      <c r="I53" s="1165">
        <v>84.68468468468468</v>
      </c>
      <c r="J53" s="1165">
        <v>83.33333333333334</v>
      </c>
      <c r="K53" s="1165">
        <v>83.29092451229856</v>
      </c>
      <c r="L53" s="1175">
        <v>82.95165394402035</v>
      </c>
      <c r="M53" s="1146">
        <f t="shared" si="5"/>
        <v>50</v>
      </c>
      <c r="N53" s="1185">
        <v>1179</v>
      </c>
      <c r="O53" s="1179">
        <v>1179</v>
      </c>
      <c r="P53" s="883">
        <v>982</v>
      </c>
      <c r="Q53" s="1186">
        <v>978</v>
      </c>
      <c r="R53" s="1164">
        <f t="shared" si="6"/>
        <v>-0.33927056827820934</v>
      </c>
      <c r="S53" s="1164">
        <f t="shared" si="4"/>
        <v>16.354795305276895</v>
      </c>
      <c r="T53" s="1147">
        <f t="shared" si="7"/>
        <v>1.6420388072297987</v>
      </c>
      <c r="U53" s="1148">
        <f t="shared" si="8"/>
        <v>1.6396404645556741</v>
      </c>
      <c r="V53" s="1135" t="s">
        <v>57</v>
      </c>
    </row>
    <row r="54" spans="1:22" s="449" customFormat="1" ht="9" customHeight="1">
      <c r="A54" s="1143" t="s">
        <v>52</v>
      </c>
      <c r="B54" s="1161"/>
      <c r="C54" s="1161"/>
      <c r="D54" s="1161"/>
      <c r="E54" s="1161"/>
      <c r="F54" s="1166"/>
      <c r="G54" s="1167"/>
      <c r="H54" s="1168"/>
      <c r="I54" s="1168"/>
      <c r="J54" s="1168"/>
      <c r="K54" s="1168"/>
      <c r="L54" s="1171"/>
      <c r="M54" s="1130"/>
      <c r="N54" s="1144">
        <f>SUM(N4:N53)</f>
        <v>15882</v>
      </c>
      <c r="O54" s="1132">
        <f>SUM(O4:O53)</f>
        <v>16149</v>
      </c>
      <c r="P54" s="1188">
        <f>SUM(P4:P53)</f>
        <v>8056</v>
      </c>
      <c r="Q54" s="1189">
        <f>SUM(Q4:Q53)</f>
        <v>8170</v>
      </c>
      <c r="R54" s="1160"/>
      <c r="S54" s="1160"/>
      <c r="T54" s="1145"/>
      <c r="U54" s="1134"/>
      <c r="V54" s="1143"/>
    </row>
    <row r="55" spans="1:22" s="449" customFormat="1" ht="9" customHeight="1" thickBot="1">
      <c r="A55" s="1149" t="s">
        <v>149</v>
      </c>
      <c r="B55" s="1170">
        <v>36.80090540413091</v>
      </c>
      <c r="C55" s="1170">
        <v>52.8006947459835</v>
      </c>
      <c r="D55" s="1170">
        <v>44.1073600973236</v>
      </c>
      <c r="E55" s="1170">
        <v>40.128156803618545</v>
      </c>
      <c r="F55" s="1169">
        <v>50.9022</v>
      </c>
      <c r="G55" s="1169">
        <v>52.76</v>
      </c>
      <c r="H55" s="1169">
        <v>51.78</v>
      </c>
      <c r="I55" s="1169">
        <v>51.60469011725293</v>
      </c>
      <c r="J55" s="1169">
        <v>51.84827408552293</v>
      </c>
      <c r="K55" s="1169">
        <v>50.724090164966626</v>
      </c>
      <c r="L55" s="1176">
        <v>50.5913678865564</v>
      </c>
      <c r="M55" s="1148"/>
      <c r="N55" s="954">
        <f>N54/50</f>
        <v>317.64</v>
      </c>
      <c r="O55" s="891">
        <f>O54/50</f>
        <v>322.98</v>
      </c>
      <c r="P55" s="1187">
        <f>P54/50</f>
        <v>161.12</v>
      </c>
      <c r="Q55" s="1186">
        <f>Q54/50</f>
        <v>163.4</v>
      </c>
      <c r="R55" s="1169">
        <f>L55-K55</f>
        <v>-0.13272227841022755</v>
      </c>
      <c r="S55" s="1169">
        <f t="shared" si="4"/>
        <v>13.79046248242549</v>
      </c>
      <c r="T55" s="1150">
        <f>K55/K$55</f>
        <v>1</v>
      </c>
      <c r="U55" s="1148">
        <f>L55/L$55</f>
        <v>1</v>
      </c>
      <c r="V55" s="1151"/>
    </row>
    <row r="56" spans="1:22" s="449" customFormat="1" ht="9" customHeight="1">
      <c r="A56" s="1152"/>
      <c r="B56" s="1153"/>
      <c r="C56" s="1153"/>
      <c r="D56" s="1153"/>
      <c r="E56" s="1153"/>
      <c r="F56" s="1154"/>
      <c r="G56" s="1154"/>
      <c r="H56" s="1154"/>
      <c r="I56" s="1154"/>
      <c r="J56" s="1155"/>
      <c r="K56" s="1155"/>
      <c r="L56" s="1156"/>
      <c r="M56" s="1156"/>
      <c r="N56" s="1157"/>
      <c r="O56" s="1158"/>
      <c r="P56" s="1157"/>
      <c r="Q56" s="1158"/>
      <c r="R56" s="1154"/>
      <c r="S56" s="1154"/>
      <c r="T56" s="1155"/>
      <c r="U56" s="1156"/>
      <c r="V56" s="1159"/>
    </row>
    <row r="57" spans="1:22" ht="9" customHeight="1">
      <c r="A57" s="1121" t="s">
        <v>438</v>
      </c>
      <c r="B57" s="1122"/>
      <c r="C57" s="1123"/>
      <c r="D57" s="1124"/>
      <c r="E57" s="454"/>
      <c r="F57" s="455"/>
      <c r="G57" s="455"/>
      <c r="H57" s="1118"/>
      <c r="I57" s="1118"/>
      <c r="J57" s="1118"/>
      <c r="K57" s="1118"/>
      <c r="L57" s="1125"/>
      <c r="M57" s="1125"/>
      <c r="N57" s="1123"/>
      <c r="O57" s="1126"/>
      <c r="P57" s="1127"/>
      <c r="Q57" s="1128"/>
      <c r="R57" s="1117"/>
      <c r="S57" s="454"/>
      <c r="T57" s="1117"/>
      <c r="U57" s="1117"/>
      <c r="V57" s="1117"/>
    </row>
    <row r="58" spans="1:15" ht="8.25" customHeight="1">
      <c r="A58" s="467"/>
      <c r="B58" s="452"/>
      <c r="O58" s="1109" t="s">
        <v>313</v>
      </c>
    </row>
    <row r="59" spans="1:2" ht="8.25" customHeight="1">
      <c r="A59" s="467"/>
      <c r="B59" s="452"/>
    </row>
    <row r="60" spans="1:2" ht="8.25" customHeight="1">
      <c r="A60" s="467"/>
      <c r="B60" s="452"/>
    </row>
    <row r="61" spans="1:2" ht="8.25" customHeight="1">
      <c r="A61" s="467"/>
      <c r="B61" s="452"/>
    </row>
    <row r="62" spans="1:2" ht="8.25" customHeight="1">
      <c r="A62" s="467"/>
      <c r="B62" s="452"/>
    </row>
    <row r="63" spans="1:2" ht="8.25" customHeight="1">
      <c r="A63" s="467"/>
      <c r="B63" s="452"/>
    </row>
    <row r="64" spans="1:2" ht="8.25" customHeight="1">
      <c r="A64" s="467"/>
      <c r="B64" s="452"/>
    </row>
    <row r="65" spans="1:2" ht="8.25" customHeight="1">
      <c r="A65" s="467"/>
      <c r="B65" s="452"/>
    </row>
    <row r="66" spans="1:2" ht="8.25" customHeight="1">
      <c r="A66" s="467"/>
      <c r="B66" s="452"/>
    </row>
    <row r="67" spans="1:2" ht="8.25" customHeight="1">
      <c r="A67" s="467"/>
      <c r="B67" s="452"/>
    </row>
    <row r="68" spans="1:2" ht="8.25" customHeight="1">
      <c r="A68" s="467"/>
      <c r="B68" s="452"/>
    </row>
    <row r="69" spans="1:2" ht="8.25" customHeight="1">
      <c r="A69" s="467"/>
      <c r="B69" s="452"/>
    </row>
    <row r="70" spans="1:2" ht="8.25" customHeight="1">
      <c r="A70" s="467"/>
      <c r="B70" s="452"/>
    </row>
    <row r="71" spans="1:2" ht="8.25" customHeight="1">
      <c r="A71" s="467"/>
      <c r="B71" s="452"/>
    </row>
    <row r="72" spans="1:2" ht="8.25" customHeight="1">
      <c r="A72" s="467"/>
      <c r="B72" s="452"/>
    </row>
    <row r="73" spans="1:2" ht="8.25" customHeight="1">
      <c r="A73" s="467"/>
      <c r="B73" s="452"/>
    </row>
    <row r="74" spans="1:2" ht="8.25" customHeight="1">
      <c r="A74" s="467"/>
      <c r="B74" s="452"/>
    </row>
  </sheetData>
  <sheetProtection/>
  <mergeCells count="3">
    <mergeCell ref="A1:V1"/>
    <mergeCell ref="B2:M2"/>
    <mergeCell ref="P2:Q2"/>
  </mergeCells>
  <printOptions/>
  <pageMargins left="0.5" right="0.5" top="0.75" bottom="0.5" header="0.5" footer="0.5"/>
  <pageSetup horizontalDpi="300" verticalDpi="300" orientation="landscape" r:id="rId4"/>
  <ignoredErrors>
    <ignoredError sqref="N54:Q54" formulaRange="1"/>
  </ignoredError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9">
      <selection activeCell="F33" sqref="F33"/>
    </sheetView>
  </sheetViews>
  <sheetFormatPr defaultColWidth="9.140625" defaultRowHeight="8.25" customHeight="1"/>
  <cols>
    <col min="1" max="1" width="6.28125" style="473" customWidth="1"/>
    <col min="2" max="2" width="5.57421875" style="481" customWidth="1"/>
    <col min="3" max="3" width="6.00390625" style="481" customWidth="1"/>
    <col min="4" max="4" width="6.140625" style="485" customWidth="1"/>
    <col min="5" max="5" width="5.28125" style="484" customWidth="1"/>
    <col min="6" max="6" width="4.8515625" style="484" customWidth="1"/>
    <col min="7" max="7" width="5.00390625" style="484" customWidth="1"/>
    <col min="8" max="8" width="5.28125" style="487" customWidth="1"/>
    <col min="9" max="10" width="4.7109375" style="487" customWidth="1"/>
    <col min="11" max="11" width="5.00390625" style="487" customWidth="1"/>
    <col min="12" max="12" width="4.421875" style="487" customWidth="1"/>
    <col min="13" max="13" width="6.7109375" style="485" customWidth="1"/>
    <col min="14" max="14" width="6.7109375" style="488" customWidth="1"/>
    <col min="15" max="15" width="4.57421875" style="485" customWidth="1"/>
    <col min="16" max="16" width="4.7109375" style="488" customWidth="1"/>
    <col min="17" max="17" width="6.00390625" style="491" customWidth="1"/>
    <col min="18" max="18" width="6.8515625" style="484" customWidth="1"/>
    <col min="19" max="20" width="7.421875" style="491" customWidth="1"/>
    <col min="21" max="21" width="5.57421875" style="491" customWidth="1"/>
    <col min="22" max="22" width="6.57421875" style="481" customWidth="1"/>
    <col min="23" max="16384" width="9.140625" style="481" customWidth="1"/>
  </cols>
  <sheetData>
    <row r="1" spans="1:21" s="1030" customFormat="1" ht="12" customHeight="1">
      <c r="A1" s="1443" t="s">
        <v>171</v>
      </c>
      <c r="B1" s="1444"/>
      <c r="C1" s="1444"/>
      <c r="D1" s="1444"/>
      <c r="E1" s="1444"/>
      <c r="F1" s="1444"/>
      <c r="G1" s="1444"/>
      <c r="H1" s="1444"/>
      <c r="I1" s="1444"/>
      <c r="J1" s="1444"/>
      <c r="K1" s="1444"/>
      <c r="L1" s="1444"/>
      <c r="M1" s="1444"/>
      <c r="N1" s="1444"/>
      <c r="O1" s="1444"/>
      <c r="P1" s="1444"/>
      <c r="Q1" s="1444"/>
      <c r="R1" s="1444"/>
      <c r="S1" s="1444"/>
      <c r="T1" s="1444"/>
      <c r="U1" s="1445"/>
    </row>
    <row r="2" spans="1:21" s="473" customFormat="1" ht="9" customHeight="1">
      <c r="A2" s="1032"/>
      <c r="B2" s="1440" t="s">
        <v>249</v>
      </c>
      <c r="C2" s="1441"/>
      <c r="D2" s="1441"/>
      <c r="E2" s="1441"/>
      <c r="F2" s="1441"/>
      <c r="G2" s="1441"/>
      <c r="H2" s="1441"/>
      <c r="I2" s="1441"/>
      <c r="J2" s="1441"/>
      <c r="K2" s="1441"/>
      <c r="L2" s="1442"/>
      <c r="M2" s="1031" t="s">
        <v>433</v>
      </c>
      <c r="N2" s="1036"/>
      <c r="O2" s="1440" t="s">
        <v>169</v>
      </c>
      <c r="P2" s="1442"/>
      <c r="Q2" s="1446" t="s">
        <v>248</v>
      </c>
      <c r="R2" s="1447"/>
      <c r="S2" s="1037" t="s">
        <v>429</v>
      </c>
      <c r="T2" s="1033"/>
      <c r="U2" s="1033"/>
    </row>
    <row r="3" spans="1:21" s="473" customFormat="1" ht="9" customHeight="1" thickBot="1">
      <c r="A3" s="1061" t="s">
        <v>144</v>
      </c>
      <c r="B3" s="475">
        <v>1984</v>
      </c>
      <c r="C3" s="475">
        <v>1990</v>
      </c>
      <c r="D3" s="476">
        <v>2000</v>
      </c>
      <c r="E3" s="477">
        <v>2001</v>
      </c>
      <c r="F3" s="475">
        <v>2002</v>
      </c>
      <c r="G3" s="475">
        <v>2003</v>
      </c>
      <c r="H3" s="475">
        <v>2004</v>
      </c>
      <c r="I3" s="475">
        <v>2005</v>
      </c>
      <c r="J3" s="475">
        <v>2006</v>
      </c>
      <c r="K3" s="1062">
        <v>2007</v>
      </c>
      <c r="L3" s="1063" t="s">
        <v>145</v>
      </c>
      <c r="M3" s="1064">
        <v>2006</v>
      </c>
      <c r="N3" s="1065">
        <v>2007</v>
      </c>
      <c r="O3" s="1064">
        <v>2006</v>
      </c>
      <c r="P3" s="1065">
        <v>2007</v>
      </c>
      <c r="Q3" s="1066" t="s">
        <v>275</v>
      </c>
      <c r="R3" s="483" t="s">
        <v>276</v>
      </c>
      <c r="S3" s="477">
        <v>2006</v>
      </c>
      <c r="T3" s="1062">
        <v>2007</v>
      </c>
      <c r="U3" s="1067" t="s">
        <v>144</v>
      </c>
    </row>
    <row r="4" spans="1:22" ht="9" customHeight="1">
      <c r="A4" s="1053" t="s">
        <v>60</v>
      </c>
      <c r="B4" s="1054">
        <v>0</v>
      </c>
      <c r="C4" s="1054">
        <v>0</v>
      </c>
      <c r="D4" s="1054">
        <v>0.5025125628140703</v>
      </c>
      <c r="E4" s="1054">
        <v>0.5025125628140703</v>
      </c>
      <c r="F4" s="1055">
        <v>0.4784688995215311</v>
      </c>
      <c r="G4" s="1055">
        <v>0.4672897196261682</v>
      </c>
      <c r="H4" s="1055">
        <v>0</v>
      </c>
      <c r="I4" s="1055">
        <v>0</v>
      </c>
      <c r="J4" s="1055">
        <v>0</v>
      </c>
      <c r="K4" s="1056">
        <v>0</v>
      </c>
      <c r="L4" s="1057">
        <f aca="true" t="shared" si="0" ref="L4:L35">RANK(K4,K$4:K$53,1)</f>
        <v>1</v>
      </c>
      <c r="M4" s="1058">
        <v>167</v>
      </c>
      <c r="N4" s="765">
        <v>165</v>
      </c>
      <c r="O4" s="1095">
        <v>0</v>
      </c>
      <c r="P4" s="1096">
        <v>0</v>
      </c>
      <c r="Q4" s="1054">
        <f>K4-J4</f>
        <v>0</v>
      </c>
      <c r="R4" s="1054">
        <f>K4-B4</f>
        <v>0</v>
      </c>
      <c r="S4" s="1100">
        <f aca="true" t="shared" si="1" ref="S4:S35">J4/J$55</f>
        <v>0</v>
      </c>
      <c r="T4" s="1101">
        <f aca="true" t="shared" si="2" ref="T4:T35">K4/K$55</f>
        <v>0</v>
      </c>
      <c r="U4" s="1060" t="s">
        <v>60</v>
      </c>
      <c r="V4" s="479"/>
    </row>
    <row r="5" spans="1:22" ht="9" customHeight="1">
      <c r="A5" s="1038" t="s">
        <v>61</v>
      </c>
      <c r="B5" s="1047">
        <v>5.294780322944048</v>
      </c>
      <c r="C5" s="1047">
        <v>4.1075429424943986</v>
      </c>
      <c r="D5" s="1047">
        <v>0.08333333333333334</v>
      </c>
      <c r="E5" s="1047">
        <v>0.10683760683760683</v>
      </c>
      <c r="F5" s="1048">
        <v>0.16825574873808188</v>
      </c>
      <c r="G5" s="1048">
        <v>0.14310246136233543</v>
      </c>
      <c r="H5" s="1048">
        <v>0</v>
      </c>
      <c r="I5" s="1048">
        <v>0</v>
      </c>
      <c r="J5" s="1048">
        <v>0</v>
      </c>
      <c r="K5" s="1049">
        <v>0</v>
      </c>
      <c r="L5" s="1040">
        <f t="shared" si="0"/>
        <v>1</v>
      </c>
      <c r="M5" s="1052">
        <v>2856</v>
      </c>
      <c r="N5" s="753">
        <v>2845</v>
      </c>
      <c r="O5" s="1051">
        <v>0</v>
      </c>
      <c r="P5" s="1097">
        <v>0</v>
      </c>
      <c r="Q5" s="1047">
        <f aca="true" t="shared" si="3" ref="Q5:Q35">K5-J5</f>
        <v>0</v>
      </c>
      <c r="R5" s="1047">
        <f aca="true" t="shared" si="4" ref="R5:R55">K5-B5</f>
        <v>-5.294780322944048</v>
      </c>
      <c r="S5" s="1102">
        <f t="shared" si="1"/>
        <v>0</v>
      </c>
      <c r="T5" s="1103">
        <f t="shared" si="2"/>
        <v>0</v>
      </c>
      <c r="U5" s="1039" t="s">
        <v>61</v>
      </c>
      <c r="V5" s="479"/>
    </row>
    <row r="6" spans="1:22" ht="9" customHeight="1">
      <c r="A6" s="1038" t="s">
        <v>62</v>
      </c>
      <c r="B6" s="1047">
        <v>0.18254837531945967</v>
      </c>
      <c r="C6" s="1047">
        <v>3.1792975970425137</v>
      </c>
      <c r="D6" s="1047">
        <v>0</v>
      </c>
      <c r="E6" s="1047">
        <v>0</v>
      </c>
      <c r="F6" s="1048">
        <v>0</v>
      </c>
      <c r="G6" s="1048">
        <v>0</v>
      </c>
      <c r="H6" s="1048">
        <v>0</v>
      </c>
      <c r="I6" s="1048">
        <v>0</v>
      </c>
      <c r="J6" s="1048">
        <v>0</v>
      </c>
      <c r="K6" s="1049">
        <v>0</v>
      </c>
      <c r="L6" s="1040">
        <f t="shared" si="0"/>
        <v>1</v>
      </c>
      <c r="M6" s="1052">
        <v>2635</v>
      </c>
      <c r="N6" s="753">
        <v>2605</v>
      </c>
      <c r="O6" s="1051">
        <v>0</v>
      </c>
      <c r="P6" s="1097">
        <v>0</v>
      </c>
      <c r="Q6" s="1047">
        <f t="shared" si="3"/>
        <v>0</v>
      </c>
      <c r="R6" s="1047">
        <f t="shared" si="4"/>
        <v>-0.18254837531945967</v>
      </c>
      <c r="S6" s="1102">
        <f t="shared" si="1"/>
        <v>0</v>
      </c>
      <c r="T6" s="1103">
        <f t="shared" si="2"/>
        <v>0</v>
      </c>
      <c r="U6" s="1039" t="s">
        <v>62</v>
      </c>
      <c r="V6" s="479"/>
    </row>
    <row r="7" spans="1:22" ht="9" customHeight="1">
      <c r="A7" s="1038" t="s">
        <v>71</v>
      </c>
      <c r="B7" s="1047">
        <v>0</v>
      </c>
      <c r="C7" s="1047">
        <v>0</v>
      </c>
      <c r="D7" s="1047">
        <v>1.282051282051282</v>
      </c>
      <c r="E7" s="1047">
        <v>1.2820512820512822</v>
      </c>
      <c r="F7" s="1048">
        <v>4.854368932038835</v>
      </c>
      <c r="G7" s="1047">
        <v>5.454545454545454</v>
      </c>
      <c r="H7" s="1048">
        <v>1.8292682926829267</v>
      </c>
      <c r="I7" s="1048">
        <v>0</v>
      </c>
      <c r="J7" s="1048">
        <v>0</v>
      </c>
      <c r="K7" s="1049">
        <v>0</v>
      </c>
      <c r="L7" s="1040">
        <f t="shared" si="0"/>
        <v>1</v>
      </c>
      <c r="M7" s="1052">
        <v>166</v>
      </c>
      <c r="N7" s="753">
        <v>167</v>
      </c>
      <c r="O7" s="1051">
        <v>0</v>
      </c>
      <c r="P7" s="1097">
        <v>0</v>
      </c>
      <c r="Q7" s="1047">
        <f t="shared" si="3"/>
        <v>0</v>
      </c>
      <c r="R7" s="1047">
        <f t="shared" si="4"/>
        <v>0</v>
      </c>
      <c r="S7" s="1102">
        <f t="shared" si="1"/>
        <v>0</v>
      </c>
      <c r="T7" s="1103">
        <f t="shared" si="2"/>
        <v>0</v>
      </c>
      <c r="U7" s="1039" t="s">
        <v>71</v>
      </c>
      <c r="V7" s="479"/>
    </row>
    <row r="8" spans="1:22" ht="9" customHeight="1">
      <c r="A8" s="1038" t="s">
        <v>78</v>
      </c>
      <c r="B8" s="1047">
        <v>18.75</v>
      </c>
      <c r="C8" s="1047">
        <v>8.420551855375832</v>
      </c>
      <c r="D8" s="1047">
        <v>0.34403669724770647</v>
      </c>
      <c r="E8" s="1047">
        <v>0.1147227533460803</v>
      </c>
      <c r="F8" s="1048">
        <v>0.11467889908256881</v>
      </c>
      <c r="G8" s="1047">
        <v>0.11459129106187929</v>
      </c>
      <c r="H8" s="1048">
        <v>0.11463507833397019</v>
      </c>
      <c r="I8" s="1048">
        <v>0.03821169277799007</v>
      </c>
      <c r="J8" s="1048">
        <v>0</v>
      </c>
      <c r="K8" s="1049">
        <v>0.03813882532418002</v>
      </c>
      <c r="L8" s="1040">
        <f t="shared" si="0"/>
        <v>5</v>
      </c>
      <c r="M8" s="1052">
        <v>2621</v>
      </c>
      <c r="N8" s="753">
        <v>2622</v>
      </c>
      <c r="O8" s="1051">
        <v>0</v>
      </c>
      <c r="P8" s="1097">
        <v>1</v>
      </c>
      <c r="Q8" s="1047">
        <f t="shared" si="3"/>
        <v>0.03813882532418002</v>
      </c>
      <c r="R8" s="1047">
        <f t="shared" si="4"/>
        <v>-18.71186117467582</v>
      </c>
      <c r="S8" s="1102">
        <f t="shared" si="1"/>
        <v>0</v>
      </c>
      <c r="T8" s="1103">
        <f t="shared" si="2"/>
        <v>0.05940845800827222</v>
      </c>
      <c r="U8" s="1039" t="s">
        <v>78</v>
      </c>
      <c r="V8" s="479"/>
    </row>
    <row r="9" spans="1:22" ht="9" customHeight="1">
      <c r="A9" s="1038" t="s">
        <v>69</v>
      </c>
      <c r="B9" s="1047">
        <v>0.6720430107526881</v>
      </c>
      <c r="C9" s="1047">
        <v>1.0378510378510377</v>
      </c>
      <c r="D9" s="1047">
        <v>0</v>
      </c>
      <c r="E9" s="1047">
        <v>0</v>
      </c>
      <c r="F9" s="1048">
        <v>0</v>
      </c>
      <c r="G9" s="1048">
        <v>0</v>
      </c>
      <c r="H9" s="1048">
        <v>0</v>
      </c>
      <c r="I9" s="1048">
        <v>0</v>
      </c>
      <c r="J9" s="1048">
        <v>0.08543357539513029</v>
      </c>
      <c r="K9" s="1049">
        <v>0.04269854824935952</v>
      </c>
      <c r="L9" s="1040">
        <f t="shared" si="0"/>
        <v>6</v>
      </c>
      <c r="M9" s="1052">
        <v>2341</v>
      </c>
      <c r="N9" s="753">
        <v>2342</v>
      </c>
      <c r="O9" s="1051">
        <v>2</v>
      </c>
      <c r="P9" s="1097">
        <v>1</v>
      </c>
      <c r="Q9" s="1047">
        <f t="shared" si="3"/>
        <v>-0.042735027145770765</v>
      </c>
      <c r="R9" s="1047">
        <f t="shared" si="4"/>
        <v>-0.6293444625033286</v>
      </c>
      <c r="S9" s="1102">
        <f t="shared" si="1"/>
        <v>0.1124125992041188</v>
      </c>
      <c r="T9" s="1103">
        <f t="shared" si="2"/>
        <v>0.06651109175819375</v>
      </c>
      <c r="U9" s="1039" t="s">
        <v>69</v>
      </c>
      <c r="V9" s="479"/>
    </row>
    <row r="10" spans="1:22" ht="9" customHeight="1">
      <c r="A10" s="1038" t="s">
        <v>54</v>
      </c>
      <c r="B10" s="1047">
        <v>0.25163563160543534</v>
      </c>
      <c r="C10" s="1047">
        <v>0</v>
      </c>
      <c r="D10" s="1047">
        <v>0</v>
      </c>
      <c r="E10" s="1047">
        <v>0</v>
      </c>
      <c r="F10" s="1048">
        <v>0</v>
      </c>
      <c r="G10" s="1047">
        <v>0</v>
      </c>
      <c r="H10" s="1048">
        <v>0.5625879043600562</v>
      </c>
      <c r="I10" s="1048">
        <v>0.5594405594405595</v>
      </c>
      <c r="J10" s="1048">
        <v>0.09332711152589827</v>
      </c>
      <c r="K10" s="1049">
        <v>0.04657661853749418</v>
      </c>
      <c r="L10" s="1040">
        <f t="shared" si="0"/>
        <v>7</v>
      </c>
      <c r="M10" s="1052">
        <v>2143</v>
      </c>
      <c r="N10" s="753">
        <v>2147</v>
      </c>
      <c r="O10" s="1051">
        <v>2</v>
      </c>
      <c r="P10" s="1097">
        <v>1</v>
      </c>
      <c r="Q10" s="1047">
        <f t="shared" si="3"/>
        <v>-0.04675049298840409</v>
      </c>
      <c r="R10" s="1047">
        <f t="shared" si="4"/>
        <v>-0.20505901306794116</v>
      </c>
      <c r="S10" s="1102">
        <f t="shared" si="1"/>
        <v>0.1227988309551293</v>
      </c>
      <c r="T10" s="1103">
        <f t="shared" si="2"/>
        <v>0.07255192216939439</v>
      </c>
      <c r="U10" s="1039" t="s">
        <v>54</v>
      </c>
      <c r="V10" s="479"/>
    </row>
    <row r="11" spans="1:22" ht="9" customHeight="1">
      <c r="A11" s="1038" t="s">
        <v>102</v>
      </c>
      <c r="B11" s="1047">
        <v>0.8754863813229572</v>
      </c>
      <c r="C11" s="1047">
        <v>0</v>
      </c>
      <c r="D11" s="1047">
        <v>0.15113350125944583</v>
      </c>
      <c r="E11" s="1047">
        <v>0</v>
      </c>
      <c r="F11" s="1048">
        <v>0</v>
      </c>
      <c r="G11" s="1048">
        <v>0</v>
      </c>
      <c r="H11" s="1048">
        <v>0</v>
      </c>
      <c r="I11" s="1048">
        <v>0.05042864346949068</v>
      </c>
      <c r="J11" s="1048">
        <v>0.05042864346949068</v>
      </c>
      <c r="K11" s="1049">
        <v>0.05042864346949068</v>
      </c>
      <c r="L11" s="1040">
        <f t="shared" si="0"/>
        <v>8</v>
      </c>
      <c r="M11" s="1052">
        <v>1983</v>
      </c>
      <c r="N11" s="753">
        <v>1983</v>
      </c>
      <c r="O11" s="1051">
        <v>1</v>
      </c>
      <c r="P11" s="1097">
        <v>1</v>
      </c>
      <c r="Q11" s="1047">
        <f t="shared" si="3"/>
        <v>0</v>
      </c>
      <c r="R11" s="1047">
        <f t="shared" si="4"/>
        <v>-0.8250577378534665</v>
      </c>
      <c r="S11" s="1102">
        <f t="shared" si="1"/>
        <v>0.06635347824932984</v>
      </c>
      <c r="T11" s="1103">
        <f t="shared" si="2"/>
        <v>0.07855218199580927</v>
      </c>
      <c r="U11" s="1039" t="s">
        <v>102</v>
      </c>
      <c r="V11" s="479"/>
    </row>
    <row r="12" spans="1:22" ht="9" customHeight="1">
      <c r="A12" s="1038" t="s">
        <v>67</v>
      </c>
      <c r="B12" s="1047">
        <v>0</v>
      </c>
      <c r="C12" s="1047">
        <v>0</v>
      </c>
      <c r="D12" s="1047">
        <v>0.05807200929152149</v>
      </c>
      <c r="E12" s="1047">
        <v>0.0578368999421631</v>
      </c>
      <c r="F12" s="1048">
        <v>0.17321016166281755</v>
      </c>
      <c r="G12" s="1047">
        <v>0.1721170395869191</v>
      </c>
      <c r="H12" s="1048">
        <v>0.17211703958691912</v>
      </c>
      <c r="I12" s="1048">
        <v>0.1722158438576349</v>
      </c>
      <c r="J12" s="1048">
        <v>0.17231476163124643</v>
      </c>
      <c r="K12" s="1049">
        <v>0.05767012687427912</v>
      </c>
      <c r="L12" s="1040">
        <f t="shared" si="0"/>
        <v>9</v>
      </c>
      <c r="M12" s="1052">
        <v>1741</v>
      </c>
      <c r="N12" s="753">
        <v>1734</v>
      </c>
      <c r="O12" s="1051">
        <v>3</v>
      </c>
      <c r="P12" s="1097">
        <v>1</v>
      </c>
      <c r="Q12" s="1047">
        <f t="shared" si="3"/>
        <v>-0.1146446347569673</v>
      </c>
      <c r="R12" s="1047">
        <f t="shared" si="4"/>
        <v>0.05767012687427912</v>
      </c>
      <c r="S12" s="1102">
        <f t="shared" si="1"/>
        <v>0.22672994951479794</v>
      </c>
      <c r="T12" s="1103">
        <f t="shared" si="2"/>
        <v>0.08983216660766422</v>
      </c>
      <c r="U12" s="1039" t="s">
        <v>67</v>
      </c>
      <c r="V12" s="479"/>
    </row>
    <row r="13" spans="1:22" ht="9" customHeight="1">
      <c r="A13" s="1038" t="s">
        <v>68</v>
      </c>
      <c r="B13" s="1047">
        <v>5.291805261566374</v>
      </c>
      <c r="C13" s="1047">
        <v>1.4769230769230768</v>
      </c>
      <c r="D13" s="1047">
        <v>0.03186743148502231</v>
      </c>
      <c r="E13" s="1047">
        <v>0.15817779183802594</v>
      </c>
      <c r="F13" s="1048">
        <v>0.15812776723592664</v>
      </c>
      <c r="G13" s="1047">
        <v>0.03197953309881676</v>
      </c>
      <c r="H13" s="1048">
        <v>0.06521030322791001</v>
      </c>
      <c r="I13" s="1048">
        <v>0.033123550844650546</v>
      </c>
      <c r="J13" s="1048">
        <v>0.06637902422834385</v>
      </c>
      <c r="K13" s="1049">
        <v>0.06596306068601583</v>
      </c>
      <c r="L13" s="1040">
        <f t="shared" si="0"/>
        <v>10</v>
      </c>
      <c r="M13" s="1052">
        <v>3013</v>
      </c>
      <c r="N13" s="753">
        <v>3032</v>
      </c>
      <c r="O13" s="1051">
        <v>2</v>
      </c>
      <c r="P13" s="1097">
        <v>2</v>
      </c>
      <c r="Q13" s="1047">
        <f t="shared" si="3"/>
        <v>-0.00041596354232802113</v>
      </c>
      <c r="R13" s="1047">
        <f t="shared" si="4"/>
        <v>-5.225842200880358</v>
      </c>
      <c r="S13" s="1102">
        <f t="shared" si="1"/>
        <v>0.08734082135308402</v>
      </c>
      <c r="T13" s="1103">
        <f t="shared" si="2"/>
        <v>0.10274998476100908</v>
      </c>
      <c r="U13" s="1039" t="s">
        <v>68</v>
      </c>
      <c r="V13" s="479"/>
    </row>
    <row r="14" spans="1:22" ht="9" customHeight="1">
      <c r="A14" s="1038" t="s">
        <v>97</v>
      </c>
      <c r="B14" s="1047">
        <v>0.06353240152477764</v>
      </c>
      <c r="C14" s="1047">
        <v>3.421052631578948</v>
      </c>
      <c r="D14" s="1047">
        <v>0.2569043031470777</v>
      </c>
      <c r="E14" s="1047">
        <v>0.6422607578676943</v>
      </c>
      <c r="F14" s="1048">
        <v>0.19206145966709348</v>
      </c>
      <c r="G14" s="1047">
        <v>0.7638888888888888</v>
      </c>
      <c r="H14" s="1048">
        <v>0.138217000691085</v>
      </c>
      <c r="I14" s="1048">
        <v>0.7586206896551724</v>
      </c>
      <c r="J14" s="1048">
        <v>0.13764624913971094</v>
      </c>
      <c r="K14" s="1049">
        <v>0.07102272727272728</v>
      </c>
      <c r="L14" s="1040">
        <f t="shared" si="0"/>
        <v>11</v>
      </c>
      <c r="M14" s="1052">
        <v>1453</v>
      </c>
      <c r="N14" s="753">
        <v>1408</v>
      </c>
      <c r="O14" s="1051">
        <v>2</v>
      </c>
      <c r="P14" s="1097">
        <v>1</v>
      </c>
      <c r="Q14" s="1047">
        <f t="shared" si="3"/>
        <v>-0.06662352186698366</v>
      </c>
      <c r="R14" s="1047">
        <f t="shared" si="4"/>
        <v>0.007490325747949639</v>
      </c>
      <c r="S14" s="1102">
        <f t="shared" si="1"/>
        <v>0.18111348571014596</v>
      </c>
      <c r="T14" s="1103">
        <f t="shared" si="2"/>
        <v>0.11063137563756376</v>
      </c>
      <c r="U14" s="1039" t="s">
        <v>97</v>
      </c>
      <c r="V14" s="479"/>
    </row>
    <row r="15" spans="1:22" ht="9" customHeight="1">
      <c r="A15" s="1038" t="s">
        <v>95</v>
      </c>
      <c r="B15" s="1047">
        <v>2.4965672200724005</v>
      </c>
      <c r="C15" s="1047">
        <v>1.41718334809566</v>
      </c>
      <c r="D15" s="1047">
        <v>0.377852056387153</v>
      </c>
      <c r="E15" s="1047">
        <v>0.14509576320371445</v>
      </c>
      <c r="F15" s="1048">
        <v>0.26246719160104987</v>
      </c>
      <c r="G15" s="1047">
        <v>0.26292725679228746</v>
      </c>
      <c r="H15" s="1048">
        <v>0.08736167734420501</v>
      </c>
      <c r="I15" s="1048">
        <v>0.1453699665649077</v>
      </c>
      <c r="J15" s="1048">
        <v>0.043134435657800146</v>
      </c>
      <c r="K15" s="1049">
        <v>0.07141836880445651</v>
      </c>
      <c r="L15" s="1040">
        <f t="shared" si="0"/>
        <v>12</v>
      </c>
      <c r="M15" s="1052">
        <v>6955</v>
      </c>
      <c r="N15" s="753">
        <v>7001</v>
      </c>
      <c r="O15" s="1051">
        <v>3</v>
      </c>
      <c r="P15" s="1097">
        <v>5</v>
      </c>
      <c r="Q15" s="1047">
        <f t="shared" si="3"/>
        <v>0.028283933146656365</v>
      </c>
      <c r="R15" s="1047">
        <f t="shared" si="4"/>
        <v>-2.425148851267944</v>
      </c>
      <c r="S15" s="1102">
        <f t="shared" si="1"/>
        <v>0.0567558363918423</v>
      </c>
      <c r="T15" s="1103">
        <f t="shared" si="2"/>
        <v>0.11124766240372073</v>
      </c>
      <c r="U15" s="1039" t="s">
        <v>95</v>
      </c>
      <c r="V15" s="479"/>
    </row>
    <row r="16" spans="1:22" ht="9" customHeight="1">
      <c r="A16" s="1038" t="s">
        <v>84</v>
      </c>
      <c r="B16" s="1047">
        <v>44.65863453815261</v>
      </c>
      <c r="C16" s="1047">
        <v>0.2180232558139535</v>
      </c>
      <c r="D16" s="1047">
        <v>1.8201875344732488</v>
      </c>
      <c r="E16" s="1047">
        <v>0.22038567493112948</v>
      </c>
      <c r="F16" s="1048">
        <v>0.3303964757709251</v>
      </c>
      <c r="G16" s="1047">
        <v>0.3280481137233461</v>
      </c>
      <c r="H16" s="1048">
        <v>0.10917030567685589</v>
      </c>
      <c r="I16" s="1048">
        <v>0.10922992900054614</v>
      </c>
      <c r="J16" s="1048">
        <v>0.1092896174863388</v>
      </c>
      <c r="K16" s="1049">
        <v>0.10922992900054614</v>
      </c>
      <c r="L16" s="1040">
        <f t="shared" si="0"/>
        <v>13</v>
      </c>
      <c r="M16" s="1052">
        <v>1830</v>
      </c>
      <c r="N16" s="753">
        <v>1831</v>
      </c>
      <c r="O16" s="1051">
        <v>2</v>
      </c>
      <c r="P16" s="1097">
        <v>2</v>
      </c>
      <c r="Q16" s="1047">
        <f t="shared" si="3"/>
        <v>-5.9688485792658286E-05</v>
      </c>
      <c r="R16" s="1047">
        <f t="shared" si="4"/>
        <v>-44.54940460915206</v>
      </c>
      <c r="S16" s="1102">
        <f t="shared" si="1"/>
        <v>0.1438021282714984</v>
      </c>
      <c r="T16" s="1103">
        <f t="shared" si="2"/>
        <v>0.17014634287022365</v>
      </c>
      <c r="U16" s="1039" t="s">
        <v>84</v>
      </c>
      <c r="V16" s="479"/>
    </row>
    <row r="17" spans="1:22" ht="9" customHeight="1">
      <c r="A17" s="1038" t="s">
        <v>74</v>
      </c>
      <c r="B17" s="1047">
        <v>26.435845213849284</v>
      </c>
      <c r="C17" s="1047">
        <v>1.292743953294412</v>
      </c>
      <c r="D17" s="1047">
        <v>1.2004365223717717</v>
      </c>
      <c r="E17" s="1047">
        <v>2.9688631426502536</v>
      </c>
      <c r="F17" s="1048">
        <v>1.7010495837857402</v>
      </c>
      <c r="G17" s="1047">
        <v>0.6643220007815553</v>
      </c>
      <c r="H17" s="1048">
        <v>0.35074045206547155</v>
      </c>
      <c r="I17" s="1048">
        <v>0.34843205574912894</v>
      </c>
      <c r="J17" s="1048">
        <v>1.6241299303944314</v>
      </c>
      <c r="K17" s="1050">
        <v>0.11605415860735009</v>
      </c>
      <c r="L17" s="1040">
        <f t="shared" si="0"/>
        <v>14</v>
      </c>
      <c r="M17" s="1052">
        <v>2586</v>
      </c>
      <c r="N17" s="753">
        <v>2585</v>
      </c>
      <c r="O17" s="1051">
        <v>42</v>
      </c>
      <c r="P17" s="1097">
        <v>3</v>
      </c>
      <c r="Q17" s="1047">
        <f t="shared" si="3"/>
        <v>-1.5080757717870814</v>
      </c>
      <c r="R17" s="1047">
        <f t="shared" si="4"/>
        <v>-26.319791055241932</v>
      </c>
      <c r="S17" s="1102">
        <f t="shared" si="1"/>
        <v>2.1370130663084623</v>
      </c>
      <c r="T17" s="1103">
        <f t="shared" si="2"/>
        <v>0.1807763755098914</v>
      </c>
      <c r="U17" s="1039" t="s">
        <v>74</v>
      </c>
      <c r="V17" s="479"/>
    </row>
    <row r="18" spans="1:22" ht="9" customHeight="1">
      <c r="A18" s="1038" t="s">
        <v>65</v>
      </c>
      <c r="B18" s="1047">
        <v>2.6006191950464395</v>
      </c>
      <c r="C18" s="1047">
        <v>9.648058252427184</v>
      </c>
      <c r="D18" s="1047">
        <v>0.17783046828689983</v>
      </c>
      <c r="E18" s="1047">
        <v>0.05793742757821553</v>
      </c>
      <c r="F18" s="1048">
        <v>0.057971014492753624</v>
      </c>
      <c r="G18" s="1047">
        <v>0.4069767441860465</v>
      </c>
      <c r="H18" s="1048">
        <v>0.058513750731421885</v>
      </c>
      <c r="I18" s="1048">
        <v>0</v>
      </c>
      <c r="J18" s="1048">
        <v>0.05830903790087463</v>
      </c>
      <c r="K18" s="1049">
        <v>0.11695906432748539</v>
      </c>
      <c r="L18" s="1040">
        <f t="shared" si="0"/>
        <v>15</v>
      </c>
      <c r="M18" s="1052">
        <v>1715</v>
      </c>
      <c r="N18" s="753">
        <v>1710</v>
      </c>
      <c r="O18" s="1051">
        <v>1</v>
      </c>
      <c r="P18" s="1097">
        <v>2</v>
      </c>
      <c r="Q18" s="1047">
        <f t="shared" si="3"/>
        <v>0.058650026426610755</v>
      </c>
      <c r="R18" s="1047">
        <f t="shared" si="4"/>
        <v>-2.483660130718954</v>
      </c>
      <c r="S18" s="1102">
        <f t="shared" si="1"/>
        <v>0.07672241829062451</v>
      </c>
      <c r="T18" s="1103">
        <f t="shared" si="2"/>
        <v>0.18218593789203483</v>
      </c>
      <c r="U18" s="1039" t="s">
        <v>65</v>
      </c>
      <c r="V18" s="479"/>
    </row>
    <row r="19" spans="1:22" ht="9" customHeight="1">
      <c r="A19" s="1038" t="s">
        <v>85</v>
      </c>
      <c r="B19" s="1047">
        <v>0</v>
      </c>
      <c r="C19" s="1047">
        <v>0.49261083743842365</v>
      </c>
      <c r="D19" s="1047">
        <v>0</v>
      </c>
      <c r="E19" s="1047">
        <v>0</v>
      </c>
      <c r="F19" s="1048">
        <v>0</v>
      </c>
      <c r="G19" s="1048">
        <v>0</v>
      </c>
      <c r="H19" s="1048">
        <v>0</v>
      </c>
      <c r="I19" s="1048">
        <v>0</v>
      </c>
      <c r="J19" s="1048">
        <v>0</v>
      </c>
      <c r="K19" s="1049">
        <v>0.14194464158977999</v>
      </c>
      <c r="L19" s="1040">
        <f t="shared" si="0"/>
        <v>16</v>
      </c>
      <c r="M19" s="1052">
        <v>1410</v>
      </c>
      <c r="N19" s="753">
        <v>1409</v>
      </c>
      <c r="O19" s="1051">
        <v>0</v>
      </c>
      <c r="P19" s="1097">
        <v>2</v>
      </c>
      <c r="Q19" s="1047">
        <f t="shared" si="3"/>
        <v>0.14194464158977999</v>
      </c>
      <c r="R19" s="1047">
        <f t="shared" si="4"/>
        <v>0.14194464158977999</v>
      </c>
      <c r="S19" s="1102">
        <f t="shared" si="1"/>
        <v>0</v>
      </c>
      <c r="T19" s="1103">
        <f t="shared" si="2"/>
        <v>0.22110571596549292</v>
      </c>
      <c r="U19" s="1039" t="s">
        <v>85</v>
      </c>
      <c r="V19" s="479"/>
    </row>
    <row r="20" spans="1:22" ht="9" customHeight="1">
      <c r="A20" s="1038" t="s">
        <v>92</v>
      </c>
      <c r="B20" s="1047">
        <v>6.60621761658031</v>
      </c>
      <c r="C20" s="1047">
        <v>0</v>
      </c>
      <c r="D20" s="1047">
        <v>0.3417634996582365</v>
      </c>
      <c r="E20" s="1047">
        <v>0.33444816053511706</v>
      </c>
      <c r="F20" s="1048">
        <v>1.0087424344317417</v>
      </c>
      <c r="G20" s="1047">
        <v>0.5383580080753702</v>
      </c>
      <c r="H20" s="1048">
        <v>0.3362474781439139</v>
      </c>
      <c r="I20" s="1048">
        <v>0.0763358778625954</v>
      </c>
      <c r="J20" s="1048">
        <v>0.1530221882172915</v>
      </c>
      <c r="K20" s="1049">
        <v>0.15600624024961</v>
      </c>
      <c r="L20" s="1040">
        <f t="shared" si="0"/>
        <v>17</v>
      </c>
      <c r="M20" s="1052">
        <v>1307</v>
      </c>
      <c r="N20" s="753">
        <v>1282</v>
      </c>
      <c r="O20" s="1051">
        <v>2</v>
      </c>
      <c r="P20" s="1097">
        <v>2</v>
      </c>
      <c r="Q20" s="1047">
        <f t="shared" si="3"/>
        <v>0.002984052032318496</v>
      </c>
      <c r="R20" s="1047">
        <f t="shared" si="4"/>
        <v>-6.4502113763307</v>
      </c>
      <c r="S20" s="1102">
        <f t="shared" si="1"/>
        <v>0.20134498449643617</v>
      </c>
      <c r="T20" s="1103">
        <f t="shared" si="2"/>
        <v>0.24300932433336936</v>
      </c>
      <c r="U20" s="1039" t="s">
        <v>92</v>
      </c>
      <c r="V20" s="479"/>
    </row>
    <row r="21" spans="1:22" ht="9" customHeight="1">
      <c r="A21" s="1038" t="s">
        <v>75</v>
      </c>
      <c r="B21" s="1047">
        <v>0.05865102639296188</v>
      </c>
      <c r="C21" s="1047">
        <v>0.02978850163836759</v>
      </c>
      <c r="D21" s="1047">
        <v>0.02795638803466592</v>
      </c>
      <c r="E21" s="1047">
        <v>0.13912075681691707</v>
      </c>
      <c r="F21" s="1048">
        <v>0.027785495971103084</v>
      </c>
      <c r="G21" s="1047">
        <v>0.05561735261401557</v>
      </c>
      <c r="H21" s="1048">
        <v>0.25139664804469275</v>
      </c>
      <c r="I21" s="1048">
        <v>0.13958682300390843</v>
      </c>
      <c r="J21" s="1048">
        <v>0.19104803493449782</v>
      </c>
      <c r="K21" s="1049">
        <v>0.1893939393939394</v>
      </c>
      <c r="L21" s="1040">
        <f t="shared" si="0"/>
        <v>18</v>
      </c>
      <c r="M21" s="1052">
        <v>3664</v>
      </c>
      <c r="N21" s="753">
        <v>3696</v>
      </c>
      <c r="O21" s="1051">
        <v>7</v>
      </c>
      <c r="P21" s="1097">
        <v>7</v>
      </c>
      <c r="Q21" s="1047">
        <f t="shared" si="3"/>
        <v>-0.0016540955405584257</v>
      </c>
      <c r="R21" s="1047">
        <f t="shared" si="4"/>
        <v>0.1307429130009775</v>
      </c>
      <c r="S21" s="1102">
        <f t="shared" si="1"/>
        <v>0.2513789933348655</v>
      </c>
      <c r="T21" s="1103">
        <f t="shared" si="2"/>
        <v>0.29501700170017</v>
      </c>
      <c r="U21" s="1039" t="s">
        <v>75</v>
      </c>
      <c r="V21" s="479"/>
    </row>
    <row r="22" spans="1:22" ht="9" customHeight="1">
      <c r="A22" s="1038" t="s">
        <v>87</v>
      </c>
      <c r="B22" s="1047">
        <v>1.7687934301958308</v>
      </c>
      <c r="C22" s="1047">
        <v>0</v>
      </c>
      <c r="D22" s="1047">
        <v>0.13440860215053765</v>
      </c>
      <c r="E22" s="1047">
        <v>0.08932559178204555</v>
      </c>
      <c r="F22" s="1048">
        <v>0.08904719501335707</v>
      </c>
      <c r="G22" s="1047">
        <v>0.05167958656330749</v>
      </c>
      <c r="H22" s="1048">
        <v>0.25667351129363447</v>
      </c>
      <c r="I22" s="1048">
        <v>0.3045685279187817</v>
      </c>
      <c r="J22" s="1048">
        <v>0.05089058524173028</v>
      </c>
      <c r="K22" s="1049">
        <v>0.20325203252032523</v>
      </c>
      <c r="L22" s="1040">
        <f t="shared" si="0"/>
        <v>19</v>
      </c>
      <c r="M22" s="1052">
        <v>1965</v>
      </c>
      <c r="N22" s="753">
        <v>1968</v>
      </c>
      <c r="O22" s="1051">
        <v>1</v>
      </c>
      <c r="P22" s="1097">
        <v>4</v>
      </c>
      <c r="Q22" s="1047">
        <f t="shared" si="3"/>
        <v>0.15236144727859496</v>
      </c>
      <c r="R22" s="1047">
        <f t="shared" si="4"/>
        <v>-1.5655413976755055</v>
      </c>
      <c r="S22" s="1102">
        <f t="shared" si="1"/>
        <v>0.06696129637069773</v>
      </c>
      <c r="T22" s="1103">
        <f t="shared" si="2"/>
        <v>0.3166036115806703</v>
      </c>
      <c r="U22" s="1039" t="s">
        <v>87</v>
      </c>
      <c r="V22" s="479"/>
    </row>
    <row r="23" spans="1:22" ht="9" customHeight="1">
      <c r="A23" s="1038" t="s">
        <v>72</v>
      </c>
      <c r="B23" s="1047">
        <v>8.430913348946136</v>
      </c>
      <c r="C23" s="1047">
        <v>3.6072144288577155</v>
      </c>
      <c r="D23" s="1047">
        <v>0.3738317757009346</v>
      </c>
      <c r="E23" s="1047">
        <v>0.7246376811594203</v>
      </c>
      <c r="F23" s="1048">
        <v>0.9276437847866419</v>
      </c>
      <c r="G23" s="1047">
        <v>0.4576659038901602</v>
      </c>
      <c r="H23" s="1048">
        <v>1.3921113689095126</v>
      </c>
      <c r="I23" s="1048">
        <v>0.23148148148148145</v>
      </c>
      <c r="J23" s="1048">
        <v>0.23094688221709006</v>
      </c>
      <c r="K23" s="1049">
        <v>0.22988505747126436</v>
      </c>
      <c r="L23" s="1040">
        <f t="shared" si="0"/>
        <v>20</v>
      </c>
      <c r="M23" s="1052">
        <v>433</v>
      </c>
      <c r="N23" s="753">
        <v>435</v>
      </c>
      <c r="O23" s="1051">
        <v>1</v>
      </c>
      <c r="P23" s="1097">
        <v>1</v>
      </c>
      <c r="Q23" s="1047">
        <f t="shared" si="3"/>
        <v>-0.0010618247458256957</v>
      </c>
      <c r="R23" s="1047">
        <f t="shared" si="4"/>
        <v>-8.201028291474872</v>
      </c>
      <c r="S23" s="1102">
        <f t="shared" si="1"/>
        <v>0.30387747660143427</v>
      </c>
      <c r="T23" s="1103">
        <f t="shared" si="2"/>
        <v>0.3580896020636546</v>
      </c>
      <c r="U23" s="1039" t="s">
        <v>72</v>
      </c>
      <c r="V23" s="479"/>
    </row>
    <row r="24" spans="1:22" ht="9" customHeight="1">
      <c r="A24" s="1038" t="s">
        <v>100</v>
      </c>
      <c r="B24" s="1047">
        <v>3.9317281316671746</v>
      </c>
      <c r="C24" s="1047">
        <v>0</v>
      </c>
      <c r="D24" s="1047">
        <v>0.8915304606240713</v>
      </c>
      <c r="E24" s="1047">
        <v>0.5963029218843172</v>
      </c>
      <c r="F24" s="1048">
        <v>0.35714285714285715</v>
      </c>
      <c r="G24" s="1047">
        <v>0.39938556067588327</v>
      </c>
      <c r="H24" s="1048">
        <v>0.2235707441711913</v>
      </c>
      <c r="I24" s="1048">
        <v>0.34471952366029457</v>
      </c>
      <c r="J24" s="1048">
        <v>0.2823972387825541</v>
      </c>
      <c r="K24" s="1049">
        <v>0.2827521206409048</v>
      </c>
      <c r="L24" s="1040">
        <f t="shared" si="0"/>
        <v>21</v>
      </c>
      <c r="M24" s="1052">
        <v>3187</v>
      </c>
      <c r="N24" s="753">
        <v>3183</v>
      </c>
      <c r="O24" s="1051">
        <v>9</v>
      </c>
      <c r="P24" s="1097">
        <v>9</v>
      </c>
      <c r="Q24" s="1047">
        <f t="shared" si="3"/>
        <v>0.0003548818583506974</v>
      </c>
      <c r="R24" s="1047">
        <f t="shared" si="4"/>
        <v>-3.64897601102627</v>
      </c>
      <c r="S24" s="1102">
        <f t="shared" si="1"/>
        <v>0.3715753141875712</v>
      </c>
      <c r="T24" s="1103">
        <f t="shared" si="2"/>
        <v>0.44044008547885893</v>
      </c>
      <c r="U24" s="1039" t="s">
        <v>100</v>
      </c>
      <c r="V24" s="479"/>
    </row>
    <row r="25" spans="1:22" ht="9" customHeight="1">
      <c r="A25" s="1038" t="s">
        <v>76</v>
      </c>
      <c r="B25" s="1047">
        <v>4.418262150220913</v>
      </c>
      <c r="C25" s="1047">
        <v>2.9326574945691526</v>
      </c>
      <c r="D25" s="1047">
        <v>4.624838292367399</v>
      </c>
      <c r="E25" s="1047">
        <v>2.8781579788935083</v>
      </c>
      <c r="F25" s="1048">
        <v>1.3094857872884063</v>
      </c>
      <c r="G25" s="1047">
        <v>2.8781383955909368</v>
      </c>
      <c r="H25" s="1048">
        <v>1.531862745098039</v>
      </c>
      <c r="I25" s="1048">
        <v>0.6913890634820867</v>
      </c>
      <c r="J25" s="1048">
        <v>0.276327909118821</v>
      </c>
      <c r="K25" s="1049">
        <v>0.3205128205128205</v>
      </c>
      <c r="L25" s="1040">
        <f t="shared" si="0"/>
        <v>22</v>
      </c>
      <c r="M25" s="1052">
        <v>3257</v>
      </c>
      <c r="N25" s="753">
        <v>3120</v>
      </c>
      <c r="O25" s="1051">
        <v>9</v>
      </c>
      <c r="P25" s="1097">
        <v>10</v>
      </c>
      <c r="Q25" s="1047">
        <f t="shared" si="3"/>
        <v>0.04418491139399949</v>
      </c>
      <c r="R25" s="1047">
        <f t="shared" si="4"/>
        <v>-4.097749329708093</v>
      </c>
      <c r="S25" s="1102">
        <f t="shared" si="1"/>
        <v>0.36358935410371185</v>
      </c>
      <c r="T25" s="1103">
        <f t="shared" si="2"/>
        <v>0.49925954133874917</v>
      </c>
      <c r="U25" s="1039" t="s">
        <v>76</v>
      </c>
      <c r="V25" s="479"/>
    </row>
    <row r="26" spans="1:22" ht="9" customHeight="1">
      <c r="A26" s="1038" t="s">
        <v>94</v>
      </c>
      <c r="B26" s="1047">
        <v>1.1310084825636193</v>
      </c>
      <c r="C26" s="1047">
        <v>5.193578847969783</v>
      </c>
      <c r="D26" s="1047">
        <v>0.05941770647653001</v>
      </c>
      <c r="E26" s="1047">
        <v>0.05350454788657036</v>
      </c>
      <c r="F26" s="1048">
        <v>0.27129679869777534</v>
      </c>
      <c r="G26" s="1047">
        <v>0</v>
      </c>
      <c r="H26" s="1048">
        <v>0.11337868480725624</v>
      </c>
      <c r="I26" s="1048">
        <v>0.16930022573363432</v>
      </c>
      <c r="J26" s="1048">
        <v>0.21424745581146223</v>
      </c>
      <c r="K26" s="1049">
        <v>0.3206841261357563</v>
      </c>
      <c r="L26" s="1040">
        <f t="shared" si="0"/>
        <v>23</v>
      </c>
      <c r="M26" s="1052">
        <v>1867</v>
      </c>
      <c r="N26" s="753">
        <v>1871</v>
      </c>
      <c r="O26" s="1051">
        <v>4</v>
      </c>
      <c r="P26" s="1097">
        <v>6</v>
      </c>
      <c r="Q26" s="1047">
        <f t="shared" si="3"/>
        <v>0.10643667032429407</v>
      </c>
      <c r="R26" s="1047">
        <f t="shared" si="4"/>
        <v>-0.810324356427863</v>
      </c>
      <c r="S26" s="1102">
        <f t="shared" si="1"/>
        <v>0.281904547120345</v>
      </c>
      <c r="T26" s="1103">
        <f t="shared" si="2"/>
        <v>0.49952638235496455</v>
      </c>
      <c r="U26" s="1039" t="s">
        <v>94</v>
      </c>
      <c r="V26" s="479"/>
    </row>
    <row r="27" spans="1:22" ht="9" customHeight="1">
      <c r="A27" s="1038" t="s">
        <v>89</v>
      </c>
      <c r="B27" s="1047">
        <v>6.204906204906205</v>
      </c>
      <c r="C27" s="1047">
        <v>0</v>
      </c>
      <c r="D27" s="1047">
        <v>0</v>
      </c>
      <c r="E27" s="1047">
        <v>0.14914243102162567</v>
      </c>
      <c r="F27" s="1048">
        <v>0.10634526763559021</v>
      </c>
      <c r="G27" s="1047">
        <v>0.39271688682613354</v>
      </c>
      <c r="H27" s="1048">
        <v>0.7243752263672582</v>
      </c>
      <c r="I27" s="1048">
        <v>0.7927927927927928</v>
      </c>
      <c r="J27" s="1048">
        <v>0.3962536023054755</v>
      </c>
      <c r="K27" s="1049">
        <v>0.3952569169960474</v>
      </c>
      <c r="L27" s="1040">
        <f t="shared" si="0"/>
        <v>24</v>
      </c>
      <c r="M27" s="1052">
        <v>2776</v>
      </c>
      <c r="N27" s="753">
        <v>2783</v>
      </c>
      <c r="O27" s="1051">
        <v>11</v>
      </c>
      <c r="P27" s="1097">
        <v>11</v>
      </c>
      <c r="Q27" s="1047">
        <f t="shared" si="3"/>
        <v>-0.0009966853094280914</v>
      </c>
      <c r="R27" s="1047">
        <f t="shared" si="4"/>
        <v>-5.809649287910157</v>
      </c>
      <c r="S27" s="1102">
        <f t="shared" si="1"/>
        <v>0.5213863188229941</v>
      </c>
      <c r="T27" s="1103">
        <f t="shared" si="2"/>
        <v>0.6156876557220939</v>
      </c>
      <c r="U27" s="1039" t="s">
        <v>89</v>
      </c>
      <c r="V27" s="479"/>
    </row>
    <row r="28" spans="1:22" ht="9" customHeight="1">
      <c r="A28" s="1038" t="s">
        <v>56</v>
      </c>
      <c r="B28" s="1047">
        <v>1.5769944341372915</v>
      </c>
      <c r="C28" s="1047">
        <v>3.278688524590164</v>
      </c>
      <c r="D28" s="1047">
        <v>0</v>
      </c>
      <c r="E28" s="1047">
        <v>0.08936550491510277</v>
      </c>
      <c r="F28" s="1048">
        <v>0.08880994671403197</v>
      </c>
      <c r="G28" s="1048">
        <v>0</v>
      </c>
      <c r="H28" s="1048">
        <v>0</v>
      </c>
      <c r="I28" s="1048">
        <v>0</v>
      </c>
      <c r="J28" s="1048">
        <v>0</v>
      </c>
      <c r="K28" s="1049">
        <v>0.4291845493562232</v>
      </c>
      <c r="L28" s="1040">
        <f t="shared" si="0"/>
        <v>25</v>
      </c>
      <c r="M28" s="1052">
        <v>1163</v>
      </c>
      <c r="N28" s="753">
        <v>1165</v>
      </c>
      <c r="O28" s="1051">
        <v>0</v>
      </c>
      <c r="P28" s="1097">
        <v>5</v>
      </c>
      <c r="Q28" s="1047">
        <f t="shared" si="3"/>
        <v>0.4291845493562232</v>
      </c>
      <c r="R28" s="1047">
        <f t="shared" si="4"/>
        <v>-1.1478098847810683</v>
      </c>
      <c r="S28" s="1102">
        <f t="shared" si="1"/>
        <v>0</v>
      </c>
      <c r="T28" s="1103">
        <f t="shared" si="2"/>
        <v>0.6685363815351492</v>
      </c>
      <c r="U28" s="1039" t="s">
        <v>56</v>
      </c>
      <c r="V28" s="479"/>
    </row>
    <row r="29" spans="1:22" ht="9" customHeight="1">
      <c r="A29" s="1038" t="s">
        <v>55</v>
      </c>
      <c r="B29" s="1047">
        <v>0.31413612565445026</v>
      </c>
      <c r="C29" s="1047">
        <v>0</v>
      </c>
      <c r="D29" s="1047">
        <v>0.7696007696007696</v>
      </c>
      <c r="E29" s="1047">
        <v>0.7759456838021338</v>
      </c>
      <c r="F29" s="1048">
        <v>0.8686765457332652</v>
      </c>
      <c r="G29" s="1047">
        <v>1.2999071494893222</v>
      </c>
      <c r="H29" s="1048">
        <v>0.46146746654360865</v>
      </c>
      <c r="I29" s="1048">
        <v>0.4943820224719101</v>
      </c>
      <c r="J29" s="1048">
        <v>0.31236055332440876</v>
      </c>
      <c r="K29" s="1049">
        <v>0.44822949350067237</v>
      </c>
      <c r="L29" s="1040">
        <f t="shared" si="0"/>
        <v>26</v>
      </c>
      <c r="M29" s="1052">
        <v>2241</v>
      </c>
      <c r="N29" s="753">
        <v>2231</v>
      </c>
      <c r="O29" s="1051">
        <v>7</v>
      </c>
      <c r="P29" s="1097">
        <v>10</v>
      </c>
      <c r="Q29" s="1047">
        <f t="shared" si="3"/>
        <v>0.1358689401762636</v>
      </c>
      <c r="R29" s="1047">
        <f t="shared" si="4"/>
        <v>0.1340933678462221</v>
      </c>
      <c r="S29" s="1102">
        <f t="shared" si="1"/>
        <v>0.4110007280584326</v>
      </c>
      <c r="T29" s="1103">
        <f t="shared" si="2"/>
        <v>0.6982024961796942</v>
      </c>
      <c r="U29" s="1039" t="s">
        <v>55</v>
      </c>
      <c r="V29" s="479"/>
    </row>
    <row r="30" spans="1:22" ht="9" customHeight="1">
      <c r="A30" s="1038" t="s">
        <v>90</v>
      </c>
      <c r="B30" s="1047">
        <v>1.609322974472808</v>
      </c>
      <c r="C30" s="1047">
        <v>3.1879194630872485</v>
      </c>
      <c r="D30" s="1047">
        <v>0.9300444803881924</v>
      </c>
      <c r="E30" s="1047">
        <v>0.8484848484848485</v>
      </c>
      <c r="F30" s="1048">
        <v>0.7197121151539384</v>
      </c>
      <c r="G30" s="1047">
        <v>0.5819592628516004</v>
      </c>
      <c r="H30" s="1048">
        <v>1.238390092879257</v>
      </c>
      <c r="I30" s="1048">
        <v>0.5154639175257731</v>
      </c>
      <c r="J30" s="1048">
        <v>1.0325245224574084</v>
      </c>
      <c r="K30" s="1049">
        <v>0.4675324675324675</v>
      </c>
      <c r="L30" s="1040">
        <f t="shared" si="0"/>
        <v>27</v>
      </c>
      <c r="M30" s="1052">
        <v>1937</v>
      </c>
      <c r="N30" s="753">
        <v>1925</v>
      </c>
      <c r="O30" s="1051">
        <v>20</v>
      </c>
      <c r="P30" s="1097">
        <v>9</v>
      </c>
      <c r="Q30" s="1047">
        <f t="shared" si="3"/>
        <v>-0.564992054924941</v>
      </c>
      <c r="R30" s="1047">
        <f t="shared" si="4"/>
        <v>-1.1417905069403405</v>
      </c>
      <c r="S30" s="1102">
        <f t="shared" si="1"/>
        <v>1.3585848979702742</v>
      </c>
      <c r="T30" s="1103">
        <f t="shared" si="2"/>
        <v>0.7282705413398483</v>
      </c>
      <c r="U30" s="1039" t="s">
        <v>90</v>
      </c>
      <c r="V30" s="479"/>
    </row>
    <row r="31" spans="1:22" ht="9" customHeight="1">
      <c r="A31" s="1038" t="s">
        <v>77</v>
      </c>
      <c r="B31" s="1047">
        <v>15.965263861055446</v>
      </c>
      <c r="C31" s="1047">
        <v>0</v>
      </c>
      <c r="D31" s="1047">
        <v>0.43103448275862066</v>
      </c>
      <c r="E31" s="1047">
        <v>0.41841004184100417</v>
      </c>
      <c r="F31" s="1048">
        <v>0.15690376569037656</v>
      </c>
      <c r="G31" s="1047">
        <v>0</v>
      </c>
      <c r="H31" s="1047">
        <v>3.0563002680965146</v>
      </c>
      <c r="I31" s="1047">
        <v>1.7488076311605723</v>
      </c>
      <c r="J31" s="1047">
        <v>3.2460732984293195</v>
      </c>
      <c r="K31" s="1049">
        <v>0.47745358090185674</v>
      </c>
      <c r="L31" s="1040">
        <f t="shared" si="0"/>
        <v>28</v>
      </c>
      <c r="M31" s="1052">
        <v>1910</v>
      </c>
      <c r="N31" s="753">
        <v>1885</v>
      </c>
      <c r="O31" s="1051">
        <v>62</v>
      </c>
      <c r="P31" s="1097">
        <v>9</v>
      </c>
      <c r="Q31" s="1047">
        <f t="shared" si="3"/>
        <v>-2.7686197175274625</v>
      </c>
      <c r="R31" s="1047">
        <f t="shared" si="4"/>
        <v>-15.487810280153589</v>
      </c>
      <c r="S31" s="1102">
        <f t="shared" si="1"/>
        <v>4.2711490768806835</v>
      </c>
      <c r="T31" s="1103">
        <f t="shared" si="2"/>
        <v>0.7437245581322057</v>
      </c>
      <c r="U31" s="1039" t="s">
        <v>77</v>
      </c>
      <c r="V31" s="479"/>
    </row>
    <row r="32" spans="1:22" ht="9" customHeight="1">
      <c r="A32" s="1038" t="s">
        <v>79</v>
      </c>
      <c r="B32" s="1047">
        <v>7.383548067393458</v>
      </c>
      <c r="C32" s="1047">
        <v>1.6475287069395907</v>
      </c>
      <c r="D32" s="1047">
        <v>0.936663693131133</v>
      </c>
      <c r="E32" s="1047">
        <v>0.8916629514043691</v>
      </c>
      <c r="F32" s="1048">
        <v>1.670428893905192</v>
      </c>
      <c r="G32" s="1047">
        <v>1.6666666666666667</v>
      </c>
      <c r="H32" s="1048">
        <v>1.8653321201091901</v>
      </c>
      <c r="I32" s="1048">
        <v>1.663306451612903</v>
      </c>
      <c r="J32" s="1048">
        <v>1.45</v>
      </c>
      <c r="K32" s="1049">
        <v>0.5094243504839532</v>
      </c>
      <c r="L32" s="1040">
        <f t="shared" si="0"/>
        <v>29</v>
      </c>
      <c r="M32" s="1052">
        <v>2000</v>
      </c>
      <c r="N32" s="753">
        <v>1963</v>
      </c>
      <c r="O32" s="1051">
        <v>29</v>
      </c>
      <c r="P32" s="1097">
        <v>10</v>
      </c>
      <c r="Q32" s="1047">
        <f t="shared" si="3"/>
        <v>-0.9405756495160468</v>
      </c>
      <c r="R32" s="1047">
        <f t="shared" si="4"/>
        <v>-6.874123716909505</v>
      </c>
      <c r="S32" s="1102">
        <f t="shared" si="1"/>
        <v>1.907894736842105</v>
      </c>
      <c r="T32" s="1103">
        <f t="shared" si="2"/>
        <v>0.7935250988165551</v>
      </c>
      <c r="U32" s="1039" t="s">
        <v>79</v>
      </c>
      <c r="V32" s="479"/>
    </row>
    <row r="33" spans="1:22" ht="9" customHeight="1">
      <c r="A33" s="1038" t="s">
        <v>81</v>
      </c>
      <c r="B33" s="1047">
        <v>0</v>
      </c>
      <c r="C33" s="1047">
        <v>0.1471129091577786</v>
      </c>
      <c r="D33" s="1047">
        <v>1.5117994100294985</v>
      </c>
      <c r="E33" s="1047">
        <v>1.2159174649963154</v>
      </c>
      <c r="F33" s="1048">
        <v>1.6123122022718945</v>
      </c>
      <c r="G33" s="1047">
        <v>1.2848751835535976</v>
      </c>
      <c r="H33" s="1048">
        <v>2.2820800598578375</v>
      </c>
      <c r="I33" s="1048">
        <v>0.6705409029950827</v>
      </c>
      <c r="J33" s="1048">
        <v>0.48255382331106156</v>
      </c>
      <c r="K33" s="1049">
        <v>0.5569996286669142</v>
      </c>
      <c r="L33" s="1040">
        <f t="shared" si="0"/>
        <v>30</v>
      </c>
      <c r="M33" s="1052">
        <v>2694</v>
      </c>
      <c r="N33" s="753">
        <v>2693</v>
      </c>
      <c r="O33" s="1051">
        <v>13</v>
      </c>
      <c r="P33" s="1097">
        <v>15</v>
      </c>
      <c r="Q33" s="1047">
        <f t="shared" si="3"/>
        <v>0.07444580535585266</v>
      </c>
      <c r="R33" s="1047">
        <f t="shared" si="4"/>
        <v>0.5569996286669142</v>
      </c>
      <c r="S33" s="1102">
        <f t="shared" si="1"/>
        <v>0.6349392411987652</v>
      </c>
      <c r="T33" s="1103">
        <f t="shared" si="2"/>
        <v>0.8676326228983834</v>
      </c>
      <c r="U33" s="1039" t="s">
        <v>81</v>
      </c>
      <c r="V33" s="479"/>
    </row>
    <row r="34" spans="1:22" ht="9" customHeight="1">
      <c r="A34" s="1038" t="s">
        <v>96</v>
      </c>
      <c r="B34" s="1047">
        <v>3.625377643504532</v>
      </c>
      <c r="C34" s="1047">
        <v>0.14684287812041116</v>
      </c>
      <c r="D34" s="1047">
        <v>0</v>
      </c>
      <c r="E34" s="1047">
        <v>0.40816326530612246</v>
      </c>
      <c r="F34" s="1048">
        <v>0.3157894736842105</v>
      </c>
      <c r="G34" s="1048">
        <v>0</v>
      </c>
      <c r="H34" s="1048">
        <v>0</v>
      </c>
      <c r="I34" s="1048">
        <v>0</v>
      </c>
      <c r="J34" s="1048">
        <v>0.7099391480730223</v>
      </c>
      <c r="K34" s="1049">
        <v>0.6085192697768762</v>
      </c>
      <c r="L34" s="1040">
        <f t="shared" si="0"/>
        <v>31</v>
      </c>
      <c r="M34" s="1052">
        <v>986</v>
      </c>
      <c r="N34" s="753">
        <v>986</v>
      </c>
      <c r="O34" s="1051">
        <v>7</v>
      </c>
      <c r="P34" s="1097">
        <v>6</v>
      </c>
      <c r="Q34" s="1047">
        <f t="shared" si="3"/>
        <v>-0.10141987829614607</v>
      </c>
      <c r="R34" s="1047">
        <f t="shared" si="4"/>
        <v>-3.016858373727656</v>
      </c>
      <c r="S34" s="1102">
        <f t="shared" si="1"/>
        <v>0.9341304579908187</v>
      </c>
      <c r="T34" s="1103">
        <f t="shared" si="2"/>
        <v>0.9478842407567327</v>
      </c>
      <c r="U34" s="1039" t="s">
        <v>96</v>
      </c>
      <c r="V34" s="479"/>
    </row>
    <row r="35" spans="1:22" ht="9" customHeight="1">
      <c r="A35" s="1038" t="s">
        <v>59</v>
      </c>
      <c r="B35" s="1047">
        <v>0</v>
      </c>
      <c r="C35" s="1047">
        <v>0</v>
      </c>
      <c r="D35" s="1047">
        <v>0.7604562737642585</v>
      </c>
      <c r="E35" s="1047">
        <v>1.1450381679389312</v>
      </c>
      <c r="F35" s="1048">
        <v>0.6097560975609756</v>
      </c>
      <c r="G35" s="1047">
        <v>0.6060606060606061</v>
      </c>
      <c r="H35" s="1048">
        <v>0.6134969325153374</v>
      </c>
      <c r="I35" s="1048">
        <v>0.6134969325153374</v>
      </c>
      <c r="J35" s="1048">
        <v>0.6097560975609756</v>
      </c>
      <c r="K35" s="1049">
        <v>0.6097560975609756</v>
      </c>
      <c r="L35" s="1040">
        <f t="shared" si="0"/>
        <v>32</v>
      </c>
      <c r="M35" s="1052">
        <v>164</v>
      </c>
      <c r="N35" s="753">
        <v>164</v>
      </c>
      <c r="O35" s="1051">
        <v>1</v>
      </c>
      <c r="P35" s="1097">
        <v>1</v>
      </c>
      <c r="Q35" s="1047">
        <f t="shared" si="3"/>
        <v>0</v>
      </c>
      <c r="R35" s="1047">
        <f t="shared" si="4"/>
        <v>0.6097560975609756</v>
      </c>
      <c r="S35" s="1102">
        <f t="shared" si="1"/>
        <v>0.8023106546854942</v>
      </c>
      <c r="T35" s="1103">
        <f t="shared" si="2"/>
        <v>0.9498108347420107</v>
      </c>
      <c r="U35" s="1039" t="s">
        <v>59</v>
      </c>
      <c r="V35" s="479"/>
    </row>
    <row r="36" spans="1:22" ht="9" customHeight="1">
      <c r="A36" s="1038" t="s">
        <v>99</v>
      </c>
      <c r="B36" s="1047">
        <v>0.44150110375275936</v>
      </c>
      <c r="C36" s="1047">
        <v>0</v>
      </c>
      <c r="D36" s="1047">
        <v>0.09610764055742432</v>
      </c>
      <c r="E36" s="1047">
        <v>0.1443001443001443</v>
      </c>
      <c r="F36" s="1048">
        <v>0.09615384615384616</v>
      </c>
      <c r="G36" s="1047">
        <v>0.1430615164520744</v>
      </c>
      <c r="H36" s="1048">
        <v>0.15166835187057634</v>
      </c>
      <c r="I36" s="1048">
        <v>0.10095911155981827</v>
      </c>
      <c r="J36" s="1048">
        <v>0.15151515151515152</v>
      </c>
      <c r="K36" s="1049">
        <v>0.6565656565656566</v>
      </c>
      <c r="L36" s="1040">
        <f aca="true" t="shared" si="5" ref="L36:L53">RANK(K36,K$4:K$53,1)</f>
        <v>33</v>
      </c>
      <c r="M36" s="1052">
        <v>1980</v>
      </c>
      <c r="N36" s="753">
        <v>1980</v>
      </c>
      <c r="O36" s="1051">
        <v>3</v>
      </c>
      <c r="P36" s="1097">
        <v>13</v>
      </c>
      <c r="Q36" s="1047">
        <f aca="true" t="shared" si="6" ref="Q36:Q52">K36-J36</f>
        <v>0.5050505050505051</v>
      </c>
      <c r="R36" s="1047">
        <f t="shared" si="4"/>
        <v>0.21506455281289721</v>
      </c>
      <c r="S36" s="1102">
        <f aca="true" t="shared" si="7" ref="S36:S53">J36/J$55</f>
        <v>0.19936204146730463</v>
      </c>
      <c r="T36" s="1103">
        <f aca="true" t="shared" si="8" ref="T36:T53">K36/K$55</f>
        <v>1.0227256058939227</v>
      </c>
      <c r="U36" s="1039" t="s">
        <v>99</v>
      </c>
      <c r="V36" s="479"/>
    </row>
    <row r="37" spans="1:22" ht="9" customHeight="1">
      <c r="A37" s="1038" t="s">
        <v>83</v>
      </c>
      <c r="B37" s="1047">
        <v>1.9011406844106464</v>
      </c>
      <c r="C37" s="1047">
        <v>0</v>
      </c>
      <c r="D37" s="1047">
        <v>9.351145038167939</v>
      </c>
      <c r="E37" s="1047">
        <v>0.7633587786259542</v>
      </c>
      <c r="F37" s="1048">
        <v>0.7633587786259542</v>
      </c>
      <c r="G37" s="1047">
        <v>0.8130081300813008</v>
      </c>
      <c r="H37" s="1048">
        <v>0.8097165991902834</v>
      </c>
      <c r="I37" s="1048">
        <v>0.8097165991902834</v>
      </c>
      <c r="J37" s="1048">
        <v>1.2195121951219512</v>
      </c>
      <c r="K37" s="1049">
        <v>0.7874015748031495</v>
      </c>
      <c r="L37" s="1040">
        <f t="shared" si="5"/>
        <v>34</v>
      </c>
      <c r="M37" s="1052">
        <v>246</v>
      </c>
      <c r="N37" s="753">
        <v>254</v>
      </c>
      <c r="O37" s="1051">
        <v>3</v>
      </c>
      <c r="P37" s="1097">
        <v>2</v>
      </c>
      <c r="Q37" s="1047">
        <f t="shared" si="6"/>
        <v>-0.43211062031880165</v>
      </c>
      <c r="R37" s="1047">
        <f t="shared" si="4"/>
        <v>-1.113739109607497</v>
      </c>
      <c r="S37" s="1102">
        <f t="shared" si="7"/>
        <v>1.6046213093709885</v>
      </c>
      <c r="T37" s="1103">
        <f t="shared" si="8"/>
        <v>1.2265273771471634</v>
      </c>
      <c r="U37" s="1039" t="s">
        <v>83</v>
      </c>
      <c r="V37" s="479"/>
    </row>
    <row r="38" spans="1:22" ht="9" customHeight="1">
      <c r="A38" s="1038" t="s">
        <v>80</v>
      </c>
      <c r="B38" s="1047">
        <v>0</v>
      </c>
      <c r="C38" s="1047">
        <v>0.579950289975145</v>
      </c>
      <c r="D38" s="1047">
        <v>0</v>
      </c>
      <c r="E38" s="1047">
        <v>0</v>
      </c>
      <c r="F38" s="1048">
        <v>0</v>
      </c>
      <c r="G38" s="1047">
        <v>0</v>
      </c>
      <c r="H38" s="1048">
        <v>0.8861622358554875</v>
      </c>
      <c r="I38" s="1048">
        <v>1.0224948875255624</v>
      </c>
      <c r="J38" s="1048">
        <v>1.0228435049437437</v>
      </c>
      <c r="K38" s="1049">
        <v>0.8185538881309686</v>
      </c>
      <c r="L38" s="1040">
        <f t="shared" si="5"/>
        <v>35</v>
      </c>
      <c r="M38" s="1052">
        <v>2933</v>
      </c>
      <c r="N38" s="753">
        <v>2932</v>
      </c>
      <c r="O38" s="1051">
        <v>30</v>
      </c>
      <c r="P38" s="1097">
        <v>24</v>
      </c>
      <c r="Q38" s="1047">
        <f t="shared" si="6"/>
        <v>-0.20428961681277502</v>
      </c>
      <c r="R38" s="1047">
        <f t="shared" si="4"/>
        <v>0.8185538881309686</v>
      </c>
      <c r="S38" s="1102">
        <f t="shared" si="7"/>
        <v>1.3458467170312416</v>
      </c>
      <c r="T38" s="1103">
        <f t="shared" si="8"/>
        <v>1.2750530168978698</v>
      </c>
      <c r="U38" s="1039" t="s">
        <v>80</v>
      </c>
      <c r="V38" s="479"/>
    </row>
    <row r="39" spans="1:22" ht="9" customHeight="1">
      <c r="A39" s="1038" t="s">
        <v>101</v>
      </c>
      <c r="B39" s="1047">
        <v>4.742268041237113</v>
      </c>
      <c r="C39" s="1047">
        <v>0.5859375</v>
      </c>
      <c r="D39" s="1047">
        <v>0.37002775208140615</v>
      </c>
      <c r="E39" s="1047">
        <v>1.0185185185185186</v>
      </c>
      <c r="F39" s="1048">
        <v>1.0185185185185186</v>
      </c>
      <c r="G39" s="1047">
        <v>1.0185185185185186</v>
      </c>
      <c r="H39" s="1048">
        <v>0.2633889376646181</v>
      </c>
      <c r="I39" s="1048">
        <v>0.4646840148698885</v>
      </c>
      <c r="J39" s="1048">
        <v>0.4812319538017324</v>
      </c>
      <c r="K39" s="1049">
        <v>0.8563273073263558</v>
      </c>
      <c r="L39" s="1040">
        <f t="shared" si="5"/>
        <v>36</v>
      </c>
      <c r="M39" s="1052">
        <v>1039</v>
      </c>
      <c r="N39" s="753">
        <v>1051</v>
      </c>
      <c r="O39" s="1051">
        <v>5</v>
      </c>
      <c r="P39" s="1097">
        <v>9</v>
      </c>
      <c r="Q39" s="1047">
        <f t="shared" si="6"/>
        <v>0.37509535352462336</v>
      </c>
      <c r="R39" s="1047">
        <f t="shared" si="4"/>
        <v>-3.8859407339107577</v>
      </c>
      <c r="S39" s="1102">
        <f t="shared" si="7"/>
        <v>0.6331999392128058</v>
      </c>
      <c r="T39" s="1103">
        <f t="shared" si="8"/>
        <v>1.3338922855178</v>
      </c>
      <c r="U39" s="1039" t="s">
        <v>101</v>
      </c>
      <c r="V39" s="479"/>
    </row>
    <row r="40" spans="1:22" ht="9" customHeight="1">
      <c r="A40" s="1038" t="s">
        <v>58</v>
      </c>
      <c r="B40" s="1047">
        <v>4.0393578456758155</v>
      </c>
      <c r="C40" s="1047">
        <v>1.0520778537611783</v>
      </c>
      <c r="D40" s="1047">
        <v>0.535236396074933</v>
      </c>
      <c r="E40" s="1047">
        <v>0.3116651825467498</v>
      </c>
      <c r="F40" s="1048">
        <v>1.2906097018246552</v>
      </c>
      <c r="G40" s="1047">
        <v>4.194260485651214</v>
      </c>
      <c r="H40" s="1048">
        <v>2.5884383088869716</v>
      </c>
      <c r="I40" s="1048">
        <v>1.2063765618267988</v>
      </c>
      <c r="J40" s="1048">
        <v>1.250539025442001</v>
      </c>
      <c r="K40" s="1049">
        <v>0.906344410876133</v>
      </c>
      <c r="L40" s="1040">
        <f t="shared" si="5"/>
        <v>37</v>
      </c>
      <c r="M40" s="1052">
        <v>2319</v>
      </c>
      <c r="N40" s="753">
        <v>2317</v>
      </c>
      <c r="O40" s="1051">
        <v>29</v>
      </c>
      <c r="P40" s="1097">
        <v>21</v>
      </c>
      <c r="Q40" s="1047">
        <f t="shared" si="6"/>
        <v>-0.344194614565868</v>
      </c>
      <c r="R40" s="1047">
        <f t="shared" si="4"/>
        <v>-3.1330134347996825</v>
      </c>
      <c r="S40" s="1102">
        <f t="shared" si="7"/>
        <v>1.645446086107896</v>
      </c>
      <c r="T40" s="1103">
        <f t="shared" si="8"/>
        <v>1.4118034159911461</v>
      </c>
      <c r="U40" s="1039" t="s">
        <v>58</v>
      </c>
      <c r="V40" s="479"/>
    </row>
    <row r="41" spans="1:22" ht="9" customHeight="1">
      <c r="A41" s="1038" t="s">
        <v>66</v>
      </c>
      <c r="B41" s="1047">
        <v>0</v>
      </c>
      <c r="C41" s="1047">
        <v>0</v>
      </c>
      <c r="D41" s="1047">
        <v>1.2246460007654039</v>
      </c>
      <c r="E41" s="1047">
        <v>0.3837298541826554</v>
      </c>
      <c r="F41" s="1048">
        <v>0.4588910133843212</v>
      </c>
      <c r="G41" s="1047">
        <v>1.0773374374759523</v>
      </c>
      <c r="H41" s="1048">
        <v>0.819672131147541</v>
      </c>
      <c r="I41" s="1048">
        <v>0.753968253968254</v>
      </c>
      <c r="J41" s="1048">
        <v>0.6855184233076265</v>
      </c>
      <c r="K41" s="1049">
        <v>1.0269576379974326</v>
      </c>
      <c r="L41" s="1040">
        <f t="shared" si="5"/>
        <v>38</v>
      </c>
      <c r="M41" s="1052">
        <v>2334</v>
      </c>
      <c r="N41" s="753">
        <v>2337</v>
      </c>
      <c r="O41" s="1051">
        <v>16</v>
      </c>
      <c r="P41" s="1097">
        <v>24</v>
      </c>
      <c r="Q41" s="1047">
        <f t="shared" si="6"/>
        <v>0.3414392146898061</v>
      </c>
      <c r="R41" s="1047">
        <f t="shared" si="4"/>
        <v>1.0269576379974326</v>
      </c>
      <c r="S41" s="1102">
        <f t="shared" si="7"/>
        <v>0.9019979254047716</v>
      </c>
      <c r="T41" s="1103">
        <f t="shared" si="8"/>
        <v>1.5996814058812812</v>
      </c>
      <c r="U41" s="1039" t="s">
        <v>66</v>
      </c>
      <c r="V41" s="479"/>
    </row>
    <row r="42" spans="1:22" ht="9" customHeight="1">
      <c r="A42" s="1038" t="s">
        <v>57</v>
      </c>
      <c r="B42" s="1047">
        <v>1.188511059755695</v>
      </c>
      <c r="C42" s="1047">
        <v>0</v>
      </c>
      <c r="D42" s="1047">
        <v>0.18949648077964265</v>
      </c>
      <c r="E42" s="1047">
        <v>0.5634558626240944</v>
      </c>
      <c r="F42" s="1048">
        <v>0.8807045636509208</v>
      </c>
      <c r="G42" s="1047">
        <v>0.6136606189967982</v>
      </c>
      <c r="H42" s="1048">
        <v>0.4010695187165776</v>
      </c>
      <c r="I42" s="1048">
        <v>0.5005561735261401</v>
      </c>
      <c r="J42" s="1048">
        <v>0.8862206975414523</v>
      </c>
      <c r="K42" s="1049">
        <v>1.0844748858447488</v>
      </c>
      <c r="L42" s="1040">
        <f t="shared" si="5"/>
        <v>39</v>
      </c>
      <c r="M42" s="1052">
        <v>3498</v>
      </c>
      <c r="N42" s="753">
        <v>3504</v>
      </c>
      <c r="O42" s="1051">
        <v>31</v>
      </c>
      <c r="P42" s="1097">
        <v>38</v>
      </c>
      <c r="Q42" s="1047">
        <f t="shared" si="6"/>
        <v>0.19825418830329655</v>
      </c>
      <c r="R42" s="1047">
        <f t="shared" si="4"/>
        <v>-0.1040361739109461</v>
      </c>
      <c r="S42" s="1102">
        <f t="shared" si="7"/>
        <v>1.1660798651861215</v>
      </c>
      <c r="T42" s="1103">
        <f t="shared" si="8"/>
        <v>1.689275434392754</v>
      </c>
      <c r="U42" s="1039" t="s">
        <v>57</v>
      </c>
      <c r="V42" s="479"/>
    </row>
    <row r="43" spans="1:22" ht="9" customHeight="1">
      <c r="A43" s="1038" t="s">
        <v>93</v>
      </c>
      <c r="B43" s="1047">
        <v>4.480827229642395</v>
      </c>
      <c r="C43" s="1047">
        <v>3.3218291630716137</v>
      </c>
      <c r="D43" s="1047">
        <v>3.892842193386354</v>
      </c>
      <c r="E43" s="1047">
        <v>3.46076</v>
      </c>
      <c r="F43" s="1048">
        <v>1.565718994643593</v>
      </c>
      <c r="G43" s="1047">
        <v>1.9121236777868185</v>
      </c>
      <c r="H43" s="1047">
        <v>3.074433656957929</v>
      </c>
      <c r="I43" s="1047">
        <v>2.3434343434343434</v>
      </c>
      <c r="J43" s="1047">
        <v>1.6568047337278107</v>
      </c>
      <c r="K43" s="1049">
        <v>1.3812154696132597</v>
      </c>
      <c r="L43" s="1040">
        <f t="shared" si="5"/>
        <v>40</v>
      </c>
      <c r="M43" s="1052">
        <v>2535</v>
      </c>
      <c r="N43" s="753">
        <v>2534</v>
      </c>
      <c r="O43" s="1051">
        <v>42</v>
      </c>
      <c r="P43" s="1097">
        <v>35</v>
      </c>
      <c r="Q43" s="1047">
        <f t="shared" si="6"/>
        <v>-0.275589264114551</v>
      </c>
      <c r="R43" s="1047">
        <f t="shared" si="4"/>
        <v>-3.099611760029136</v>
      </c>
      <c r="S43" s="1102">
        <f t="shared" si="7"/>
        <v>2.1800062285892245</v>
      </c>
      <c r="T43" s="1103">
        <f t="shared" si="8"/>
        <v>2.1515052057691957</v>
      </c>
      <c r="U43" s="1039" t="s">
        <v>93</v>
      </c>
      <c r="V43" s="479"/>
    </row>
    <row r="44" spans="1:22" ht="9" customHeight="1">
      <c r="A44" s="1038" t="s">
        <v>86</v>
      </c>
      <c r="B44" s="1047">
        <v>0.2820078962210942</v>
      </c>
      <c r="C44" s="1047">
        <v>0</v>
      </c>
      <c r="D44" s="1047">
        <v>1.4184397163120568</v>
      </c>
      <c r="E44" s="1047">
        <v>1.4762165117550574</v>
      </c>
      <c r="F44" s="1048">
        <v>1.4770240700218817</v>
      </c>
      <c r="G44" s="1047">
        <v>1.4770240700218817</v>
      </c>
      <c r="H44" s="1047">
        <v>3.9408866995073892</v>
      </c>
      <c r="I44" s="1047">
        <v>3.9408866995073892</v>
      </c>
      <c r="J44" s="1047">
        <v>1.031636863823934</v>
      </c>
      <c r="K44" s="1049">
        <v>1.4964216005204944</v>
      </c>
      <c r="L44" s="1040">
        <f t="shared" si="5"/>
        <v>41</v>
      </c>
      <c r="M44" s="1052">
        <v>1454</v>
      </c>
      <c r="N44" s="753">
        <v>1537</v>
      </c>
      <c r="O44" s="1051">
        <v>15</v>
      </c>
      <c r="P44" s="1097">
        <v>23</v>
      </c>
      <c r="Q44" s="1047">
        <f t="shared" si="6"/>
        <v>0.4647847366965605</v>
      </c>
      <c r="R44" s="1047">
        <f t="shared" si="4"/>
        <v>1.2144137042994003</v>
      </c>
      <c r="S44" s="1102">
        <f t="shared" si="7"/>
        <v>1.3574169260841236</v>
      </c>
      <c r="T44" s="1103">
        <f t="shared" si="8"/>
        <v>2.3309606172068085</v>
      </c>
      <c r="U44" s="1039" t="s">
        <v>86</v>
      </c>
      <c r="V44" s="479"/>
    </row>
    <row r="45" spans="1:22" ht="9" customHeight="1">
      <c r="A45" s="1038" t="s">
        <v>98</v>
      </c>
      <c r="B45" s="1047">
        <v>0</v>
      </c>
      <c r="C45" s="1047">
        <v>8.19112627986348</v>
      </c>
      <c r="D45" s="1047">
        <v>3.761755485893417</v>
      </c>
      <c r="E45" s="1047">
        <v>2.2222222222222223</v>
      </c>
      <c r="F45" s="1048">
        <v>3.7735849056603774</v>
      </c>
      <c r="G45" s="1047">
        <v>3.7735849056603774</v>
      </c>
      <c r="H45" s="1048">
        <v>0.9345794392523363</v>
      </c>
      <c r="I45" s="1048">
        <v>3.75</v>
      </c>
      <c r="J45" s="1048">
        <v>1.5673981191222568</v>
      </c>
      <c r="K45" s="1049">
        <v>1.5625</v>
      </c>
      <c r="L45" s="1040">
        <f t="shared" si="5"/>
        <v>42</v>
      </c>
      <c r="M45" s="1052">
        <v>319</v>
      </c>
      <c r="N45" s="753">
        <v>320</v>
      </c>
      <c r="O45" s="1051">
        <v>5</v>
      </c>
      <c r="P45" s="1097">
        <v>5</v>
      </c>
      <c r="Q45" s="1047">
        <f t="shared" si="6"/>
        <v>-0.004898119122256794</v>
      </c>
      <c r="R45" s="1047">
        <f t="shared" si="4"/>
        <v>1.5625</v>
      </c>
      <c r="S45" s="1102">
        <f t="shared" si="7"/>
        <v>2.062365946213496</v>
      </c>
      <c r="T45" s="1103">
        <f t="shared" si="8"/>
        <v>2.4338902640264024</v>
      </c>
      <c r="U45" s="1039" t="s">
        <v>98</v>
      </c>
      <c r="V45" s="479"/>
    </row>
    <row r="46" spans="1:22" ht="9" customHeight="1">
      <c r="A46" s="1038" t="s">
        <v>64</v>
      </c>
      <c r="B46" s="1047">
        <v>1.5088282504012842</v>
      </c>
      <c r="C46" s="1047">
        <v>0.19029495718363465</v>
      </c>
      <c r="D46" s="1047">
        <v>1.195814648729447</v>
      </c>
      <c r="E46" s="1047">
        <v>1.0335917312661498</v>
      </c>
      <c r="F46" s="1048">
        <v>2.5839793281653747</v>
      </c>
      <c r="G46" s="1047">
        <v>2.4075161479741634</v>
      </c>
      <c r="H46" s="1047">
        <v>2.753368482718219</v>
      </c>
      <c r="I46" s="1047">
        <v>2.4912075029308323</v>
      </c>
      <c r="J46" s="1047">
        <v>2.189141856392294</v>
      </c>
      <c r="K46" s="1049">
        <v>1.5997673065735893</v>
      </c>
      <c r="L46" s="1040">
        <f t="shared" si="5"/>
        <v>43</v>
      </c>
      <c r="M46" s="1052">
        <v>3426</v>
      </c>
      <c r="N46" s="753">
        <v>3438</v>
      </c>
      <c r="O46" s="1051">
        <v>75</v>
      </c>
      <c r="P46" s="1097">
        <v>55</v>
      </c>
      <c r="Q46" s="1047">
        <f t="shared" si="6"/>
        <v>-0.5893745498187049</v>
      </c>
      <c r="R46" s="1047">
        <f t="shared" si="4"/>
        <v>0.09093905617230513</v>
      </c>
      <c r="S46" s="1102">
        <f t="shared" si="7"/>
        <v>2.8804498110424923</v>
      </c>
      <c r="T46" s="1103">
        <f t="shared" si="8"/>
        <v>2.491941166193408</v>
      </c>
      <c r="U46" s="1039" t="s">
        <v>64</v>
      </c>
      <c r="V46" s="479"/>
    </row>
    <row r="47" spans="1:22" ht="9" customHeight="1">
      <c r="A47" s="1038" t="s">
        <v>82</v>
      </c>
      <c r="B47" s="1047">
        <v>0.30120481927710846</v>
      </c>
      <c r="C47" s="1047">
        <v>0</v>
      </c>
      <c r="D47" s="1047">
        <v>3.0434782608695654</v>
      </c>
      <c r="E47" s="1047">
        <v>1.5250544662309369</v>
      </c>
      <c r="F47" s="1048">
        <v>1.5350877192982457</v>
      </c>
      <c r="G47" s="1047">
        <v>1.0438413361169103</v>
      </c>
      <c r="H47" s="1048">
        <v>1.0438413361169103</v>
      </c>
      <c r="I47" s="1048">
        <v>4.189944134078212</v>
      </c>
      <c r="J47" s="1048">
        <v>2.5139664804469275</v>
      </c>
      <c r="K47" s="1049">
        <v>1.9337016574585635</v>
      </c>
      <c r="L47" s="1040">
        <f t="shared" si="5"/>
        <v>44</v>
      </c>
      <c r="M47" s="1052">
        <v>358</v>
      </c>
      <c r="N47" s="753">
        <v>362</v>
      </c>
      <c r="O47" s="1051">
        <v>9</v>
      </c>
      <c r="P47" s="1097">
        <v>7</v>
      </c>
      <c r="Q47" s="1047">
        <f t="shared" si="6"/>
        <v>-0.580264822988364</v>
      </c>
      <c r="R47" s="1047">
        <f t="shared" si="4"/>
        <v>1.632496838181455</v>
      </c>
      <c r="S47" s="1102">
        <f t="shared" si="7"/>
        <v>3.30785063216701</v>
      </c>
      <c r="T47" s="1103">
        <f t="shared" si="8"/>
        <v>3.012107288076874</v>
      </c>
      <c r="U47" s="1039" t="s">
        <v>82</v>
      </c>
      <c r="V47" s="479"/>
    </row>
    <row r="48" spans="1:22" ht="9" customHeight="1">
      <c r="A48" s="1038" t="s">
        <v>73</v>
      </c>
      <c r="B48" s="1047">
        <v>5.454545454545454</v>
      </c>
      <c r="C48" s="1047">
        <v>7.880434782608696</v>
      </c>
      <c r="D48" s="1047">
        <v>0.25380710659898476</v>
      </c>
      <c r="E48" s="1047">
        <v>0</v>
      </c>
      <c r="F48" s="1048">
        <v>0</v>
      </c>
      <c r="G48" s="1047">
        <v>2.544529262086514</v>
      </c>
      <c r="H48" s="1048">
        <v>1.5189873417721518</v>
      </c>
      <c r="I48" s="1048">
        <v>2.4081115335868186</v>
      </c>
      <c r="J48" s="1048">
        <v>1.4012738853503186</v>
      </c>
      <c r="K48" s="1049">
        <v>2.1601016518424396</v>
      </c>
      <c r="L48" s="1040">
        <f t="shared" si="5"/>
        <v>45</v>
      </c>
      <c r="M48" s="1052">
        <v>785</v>
      </c>
      <c r="N48" s="753">
        <v>787</v>
      </c>
      <c r="O48" s="1051">
        <v>11</v>
      </c>
      <c r="P48" s="1097">
        <v>17</v>
      </c>
      <c r="Q48" s="1047">
        <f t="shared" si="6"/>
        <v>0.758827766492121</v>
      </c>
      <c r="R48" s="1047">
        <f t="shared" si="4"/>
        <v>-3.2944438027030145</v>
      </c>
      <c r="S48" s="1102">
        <f t="shared" si="7"/>
        <v>1.8437814280925244</v>
      </c>
      <c r="T48" s="1103">
        <f t="shared" si="8"/>
        <v>3.3647682430250647</v>
      </c>
      <c r="U48" s="1039" t="s">
        <v>73</v>
      </c>
      <c r="V48" s="479"/>
    </row>
    <row r="49" spans="1:22" ht="9" customHeight="1">
      <c r="A49" s="1038" t="s">
        <v>70</v>
      </c>
      <c r="B49" s="1047">
        <v>0.9082652134423252</v>
      </c>
      <c r="C49" s="1047">
        <v>2.859778597785978</v>
      </c>
      <c r="D49" s="1047">
        <v>1.8806214227309894</v>
      </c>
      <c r="E49" s="1047">
        <v>2.616516762060507</v>
      </c>
      <c r="F49" s="1048">
        <v>1.2681159420289856</v>
      </c>
      <c r="G49" s="1047">
        <v>1.276207839562443</v>
      </c>
      <c r="H49" s="1048">
        <v>1.8078020932445291</v>
      </c>
      <c r="I49" s="1048">
        <v>1.5463917525773196</v>
      </c>
      <c r="J49" s="1048">
        <v>2.6530612244897958</v>
      </c>
      <c r="K49" s="1049">
        <v>2.2448979591836733</v>
      </c>
      <c r="L49" s="1040">
        <f t="shared" si="5"/>
        <v>46</v>
      </c>
      <c r="M49" s="1052">
        <v>980</v>
      </c>
      <c r="N49" s="753">
        <v>980</v>
      </c>
      <c r="O49" s="1051">
        <v>26</v>
      </c>
      <c r="P49" s="1097">
        <v>22</v>
      </c>
      <c r="Q49" s="1047">
        <f t="shared" si="6"/>
        <v>-0.40816326530612246</v>
      </c>
      <c r="R49" s="1047">
        <f t="shared" si="4"/>
        <v>1.336632745741348</v>
      </c>
      <c r="S49" s="1102">
        <f t="shared" si="7"/>
        <v>3.4908700322234156</v>
      </c>
      <c r="T49" s="1103">
        <f t="shared" si="8"/>
        <v>3.496854583417525</v>
      </c>
      <c r="U49" s="1039" t="s">
        <v>70</v>
      </c>
      <c r="V49" s="479"/>
    </row>
    <row r="50" spans="1:22" ht="9" customHeight="1">
      <c r="A50" s="1038" t="s">
        <v>88</v>
      </c>
      <c r="B50" s="1047">
        <v>0</v>
      </c>
      <c r="C50" s="1047">
        <v>1.4369345396487492</v>
      </c>
      <c r="D50" s="1047">
        <v>0.8010118043844857</v>
      </c>
      <c r="E50" s="1047">
        <v>1.5065913370998116</v>
      </c>
      <c r="F50" s="1048">
        <v>1.6771488469601676</v>
      </c>
      <c r="G50" s="1047">
        <v>1.6414686825053997</v>
      </c>
      <c r="H50" s="1048">
        <v>0.9935205183585313</v>
      </c>
      <c r="I50" s="1048">
        <v>1.0827197921177998</v>
      </c>
      <c r="J50" s="1048">
        <v>2.5884383088869716</v>
      </c>
      <c r="K50" s="1049">
        <v>2.546396201985326</v>
      </c>
      <c r="L50" s="1040">
        <f t="shared" si="5"/>
        <v>47</v>
      </c>
      <c r="M50" s="1052">
        <v>2318</v>
      </c>
      <c r="N50" s="753">
        <v>2317</v>
      </c>
      <c r="O50" s="1051">
        <v>60</v>
      </c>
      <c r="P50" s="1097">
        <v>59</v>
      </c>
      <c r="Q50" s="1047">
        <f t="shared" si="6"/>
        <v>-0.04204210690164567</v>
      </c>
      <c r="R50" s="1047">
        <f t="shared" si="4"/>
        <v>2.546396201985326</v>
      </c>
      <c r="S50" s="1102">
        <f t="shared" si="7"/>
        <v>3.4058398801144363</v>
      </c>
      <c r="T50" s="1103">
        <f t="shared" si="8"/>
        <v>3.966495311594172</v>
      </c>
      <c r="U50" s="1039" t="s">
        <v>88</v>
      </c>
      <c r="V50" s="479"/>
    </row>
    <row r="51" spans="1:22" ht="9" customHeight="1">
      <c r="A51" s="1038" t="s">
        <v>63</v>
      </c>
      <c r="B51" s="1047">
        <v>0</v>
      </c>
      <c r="C51" s="1047">
        <v>0</v>
      </c>
      <c r="D51" s="1047" t="s">
        <v>167</v>
      </c>
      <c r="E51" s="1047">
        <v>0.8264462809917356</v>
      </c>
      <c r="F51" s="1048">
        <v>0.5617977528089888</v>
      </c>
      <c r="G51" s="1048">
        <v>0</v>
      </c>
      <c r="H51" s="1048">
        <v>0</v>
      </c>
      <c r="I51" s="1048">
        <v>0</v>
      </c>
      <c r="J51" s="1048">
        <v>2.727272727272727</v>
      </c>
      <c r="K51" s="1049">
        <v>2.727272727272727</v>
      </c>
      <c r="L51" s="1040">
        <f t="shared" si="5"/>
        <v>48</v>
      </c>
      <c r="M51" s="1052">
        <v>110</v>
      </c>
      <c r="N51" s="753">
        <v>110</v>
      </c>
      <c r="O51" s="1051">
        <v>3</v>
      </c>
      <c r="P51" s="1097">
        <v>3</v>
      </c>
      <c r="Q51" s="1047">
        <f t="shared" si="6"/>
        <v>0</v>
      </c>
      <c r="R51" s="1047">
        <f t="shared" si="4"/>
        <v>2.727272727272727</v>
      </c>
      <c r="S51" s="1102">
        <f t="shared" si="7"/>
        <v>3.588516746411483</v>
      </c>
      <c r="T51" s="1103">
        <f t="shared" si="8"/>
        <v>4.248244824482447</v>
      </c>
      <c r="U51" s="1039" t="s">
        <v>63</v>
      </c>
      <c r="V51" s="479"/>
    </row>
    <row r="52" spans="1:22" ht="9" customHeight="1">
      <c r="A52" s="1038" t="s">
        <v>91</v>
      </c>
      <c r="B52" s="1047">
        <v>9.58904109589041</v>
      </c>
      <c r="C52" s="1047">
        <v>10.81081081081081</v>
      </c>
      <c r="D52" s="1047">
        <v>0</v>
      </c>
      <c r="E52" s="1047">
        <v>1.5151515151515151</v>
      </c>
      <c r="F52" s="1048">
        <v>0</v>
      </c>
      <c r="G52" s="1047">
        <v>0</v>
      </c>
      <c r="H52" s="1047">
        <v>10.416666666666668</v>
      </c>
      <c r="I52" s="1047">
        <v>10.416666666666668</v>
      </c>
      <c r="J52" s="1047">
        <v>10.204081632653061</v>
      </c>
      <c r="K52" s="1049">
        <v>10.204081632653061</v>
      </c>
      <c r="L52" s="1040">
        <f t="shared" si="5"/>
        <v>49</v>
      </c>
      <c r="M52" s="1052">
        <v>49</v>
      </c>
      <c r="N52" s="753">
        <v>49</v>
      </c>
      <c r="O52" s="1051">
        <v>5</v>
      </c>
      <c r="P52" s="1097">
        <v>5</v>
      </c>
      <c r="Q52" s="1047">
        <f t="shared" si="6"/>
        <v>0</v>
      </c>
      <c r="R52" s="1047">
        <f t="shared" si="4"/>
        <v>0.6150405367626508</v>
      </c>
      <c r="S52" s="1102">
        <f t="shared" si="7"/>
        <v>13.42642320085929</v>
      </c>
      <c r="T52" s="1103">
        <f t="shared" si="8"/>
        <v>15.89479356098875</v>
      </c>
      <c r="U52" s="1039" t="s">
        <v>91</v>
      </c>
      <c r="V52" s="479"/>
    </row>
    <row r="53" spans="1:22" ht="9" customHeight="1" thickBot="1">
      <c r="A53" s="1061" t="s">
        <v>53</v>
      </c>
      <c r="B53" s="1077">
        <v>0</v>
      </c>
      <c r="C53" s="1077">
        <v>0</v>
      </c>
      <c r="D53" s="1077">
        <v>5.94900849858357</v>
      </c>
      <c r="E53" s="1077">
        <v>1.971830985915493</v>
      </c>
      <c r="F53" s="1078">
        <v>0.2544529262086514</v>
      </c>
      <c r="G53" s="1077">
        <v>0.13175230566534915</v>
      </c>
      <c r="H53" s="1077">
        <v>17.23076923076923</v>
      </c>
      <c r="I53" s="1077">
        <v>25.34562211981567</v>
      </c>
      <c r="J53" s="1077">
        <v>16.589861751152075</v>
      </c>
      <c r="K53" s="1079">
        <v>16.43625192012289</v>
      </c>
      <c r="L53" s="1080">
        <f t="shared" si="5"/>
        <v>50</v>
      </c>
      <c r="M53" s="1081">
        <v>651</v>
      </c>
      <c r="N53" s="747">
        <v>651</v>
      </c>
      <c r="O53" s="1098">
        <v>108</v>
      </c>
      <c r="P53" s="1099">
        <v>107</v>
      </c>
      <c r="Q53" s="1077">
        <f>K53-J53</f>
        <v>-0.15360983102918624</v>
      </c>
      <c r="R53" s="1077">
        <f t="shared" si="4"/>
        <v>16.43625192012289</v>
      </c>
      <c r="S53" s="1104">
        <f t="shared" si="7"/>
        <v>21.828765462042202</v>
      </c>
      <c r="T53" s="1105">
        <f t="shared" si="8"/>
        <v>25.60258145630231</v>
      </c>
      <c r="U53" s="1067" t="s">
        <v>53</v>
      </c>
      <c r="V53" s="479"/>
    </row>
    <row r="54" spans="1:21" s="473" customFormat="1" ht="9" customHeight="1">
      <c r="A54" s="1068" t="s">
        <v>52</v>
      </c>
      <c r="B54" s="1069"/>
      <c r="C54" s="1069"/>
      <c r="D54" s="1070"/>
      <c r="E54" s="1070"/>
      <c r="F54" s="1069"/>
      <c r="G54" s="1069"/>
      <c r="H54" s="1069"/>
      <c r="I54" s="1069"/>
      <c r="J54" s="1069"/>
      <c r="K54" s="1056"/>
      <c r="L54" s="1071"/>
      <c r="M54" s="1072">
        <f>SUM(M4:M53)</f>
        <v>94500</v>
      </c>
      <c r="N54" s="765">
        <f>SUM(N4:N53)</f>
        <v>94396</v>
      </c>
      <c r="O54" s="1073">
        <f>SUM(O4:O53)</f>
        <v>719</v>
      </c>
      <c r="P54" s="1074">
        <f>SUM(P4:P53)</f>
        <v>606</v>
      </c>
      <c r="Q54" s="1054"/>
      <c r="R54" s="1054"/>
      <c r="S54" s="1106"/>
      <c r="T54" s="1101"/>
      <c r="U54" s="1076"/>
    </row>
    <row r="55" spans="1:21" s="473" customFormat="1" ht="9" customHeight="1" thickBot="1">
      <c r="A55" s="1087" t="s">
        <v>149</v>
      </c>
      <c r="B55" s="1088">
        <v>4.408352668213457</v>
      </c>
      <c r="C55" s="1088">
        <v>1.6025870504283908</v>
      </c>
      <c r="D55" s="1089">
        <v>0.7945808149335964</v>
      </c>
      <c r="E55" s="1090">
        <v>0.6677</v>
      </c>
      <c r="F55" s="1090">
        <v>0.65097</v>
      </c>
      <c r="G55" s="1091">
        <v>0.7573</v>
      </c>
      <c r="H55" s="1088">
        <v>0.9351085019394066</v>
      </c>
      <c r="I55" s="1088">
        <v>0.8480512864057062</v>
      </c>
      <c r="J55" s="1088">
        <v>0.76</v>
      </c>
      <c r="K55" s="1079">
        <v>0.6419763549302937</v>
      </c>
      <c r="L55" s="1092"/>
      <c r="M55" s="1010">
        <f>M54/50</f>
        <v>1890</v>
      </c>
      <c r="N55" s="747">
        <f>N54/50</f>
        <v>1887.92</v>
      </c>
      <c r="O55" s="1093">
        <f>O54/50</f>
        <v>14.38</v>
      </c>
      <c r="P55" s="1094">
        <f>P54/50</f>
        <v>12.12</v>
      </c>
      <c r="Q55" s="1077">
        <f>K55-J55</f>
        <v>-0.1180236450697063</v>
      </c>
      <c r="R55" s="1077">
        <f t="shared" si="4"/>
        <v>-3.766376313283163</v>
      </c>
      <c r="S55" s="1107">
        <f>J55/J$55</f>
        <v>1</v>
      </c>
      <c r="T55" s="1105">
        <f>K55/K$55</f>
        <v>1</v>
      </c>
      <c r="U55" s="1093"/>
    </row>
    <row r="56" spans="1:21" s="473" customFormat="1" ht="9" customHeight="1">
      <c r="A56" s="1068"/>
      <c r="B56" s="1082"/>
      <c r="C56" s="1082"/>
      <c r="D56" s="1083"/>
      <c r="E56" s="1075"/>
      <c r="F56" s="1075"/>
      <c r="G56" s="1084"/>
      <c r="H56" s="1085"/>
      <c r="I56" s="1085"/>
      <c r="J56" s="1085"/>
      <c r="K56" s="1059"/>
      <c r="L56" s="1071"/>
      <c r="M56" s="1076"/>
      <c r="N56" s="1086"/>
      <c r="O56" s="1076"/>
      <c r="P56" s="1086"/>
      <c r="Q56" s="478"/>
      <c r="R56" s="478"/>
      <c r="S56" s="1075"/>
      <c r="T56" s="1059"/>
      <c r="U56" s="1076"/>
    </row>
    <row r="57" spans="1:21" ht="9" customHeight="1">
      <c r="A57" s="1044" t="s">
        <v>437</v>
      </c>
      <c r="B57" s="482"/>
      <c r="C57" s="1041"/>
      <c r="D57" s="1042"/>
      <c r="E57" s="482"/>
      <c r="F57" s="482"/>
      <c r="G57" s="482"/>
      <c r="H57" s="1035"/>
      <c r="I57" s="1035"/>
      <c r="J57" s="1035"/>
      <c r="K57" s="1035"/>
      <c r="L57" s="1035"/>
      <c r="M57" s="1041"/>
      <c r="N57" s="1036"/>
      <c r="O57" s="1045"/>
      <c r="P57" s="1043"/>
      <c r="Q57" s="1034"/>
      <c r="R57" s="482"/>
      <c r="S57" s="1046"/>
      <c r="T57" s="1046"/>
      <c r="U57" s="1034"/>
    </row>
    <row r="58" spans="1:20" ht="8.25" customHeight="1">
      <c r="A58" s="493"/>
      <c r="B58" s="494"/>
      <c r="C58" s="495"/>
      <c r="D58" s="486"/>
      <c r="O58" s="489"/>
      <c r="P58" s="490"/>
      <c r="S58" s="492"/>
      <c r="T58" s="492"/>
    </row>
    <row r="59" spans="1:20" ht="8.25" customHeight="1">
      <c r="A59" s="493"/>
      <c r="B59" s="494"/>
      <c r="C59" s="495"/>
      <c r="D59" s="486"/>
      <c r="O59" s="489"/>
      <c r="P59" s="490"/>
      <c r="S59" s="492"/>
      <c r="T59" s="492"/>
    </row>
    <row r="60" spans="1:20" ht="8.25" customHeight="1">
      <c r="A60" s="493"/>
      <c r="B60" s="494"/>
      <c r="C60" s="495"/>
      <c r="D60" s="486"/>
      <c r="O60" s="489"/>
      <c r="P60" s="490"/>
      <c r="S60" s="492"/>
      <c r="T60" s="492"/>
    </row>
  </sheetData>
  <sheetProtection/>
  <mergeCells count="4">
    <mergeCell ref="B2:L2"/>
    <mergeCell ref="A1:U1"/>
    <mergeCell ref="O2:P2"/>
    <mergeCell ref="Q2:R2"/>
  </mergeCells>
  <printOptions/>
  <pageMargins left="0.5" right="0.5" top="0.75" bottom="0.5" header="0.5" footer="0.5"/>
  <pageSetup horizontalDpi="300" verticalDpi="300" orientation="landscape" r:id="rId2"/>
  <ignoredErrors>
    <ignoredError sqref="P5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Ravi</dc:creator>
  <cp:keywords/>
  <dc:description/>
  <cp:lastModifiedBy>Preferred Customer</cp:lastModifiedBy>
  <cp:lastPrinted>2009-06-15T15:01:53Z</cp:lastPrinted>
  <dcterms:created xsi:type="dcterms:W3CDTF">2007-01-11T11:58:05Z</dcterms:created>
  <dcterms:modified xsi:type="dcterms:W3CDTF">2009-12-16T16:56:36Z</dcterms:modified>
  <cp:category/>
  <cp:version/>
  <cp:contentType/>
  <cp:contentStatus/>
</cp:coreProperties>
</file>