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9210" tabRatio="841" firstSheet="12" activeTab="16"/>
  </bookViews>
  <sheets>
    <sheet name="Table 1-Trends 84-05" sheetId="1" r:id="rId1"/>
    <sheet name="Table 2-Mileage05" sheetId="2" r:id="rId2"/>
    <sheet name="Table 3-SHA Lane-Miles" sheetId="3" r:id="rId3"/>
    <sheet name="Table 4-Rcpts" sheetId="4" r:id="rId4"/>
    <sheet name="Table 5-Cap-Br Disb" sheetId="5" r:id="rId5"/>
    <sheet name="Table 6-Maint Disb" sheetId="6" r:id="rId6"/>
    <sheet name="Table 7-Admin Disb" sheetId="7" r:id="rId7"/>
    <sheet name="Table 8-Tot Disb" sheetId="8" r:id="rId8"/>
    <sheet name="Table 9-RI Cond" sheetId="9" r:id="rId9"/>
    <sheet name="Table 10-UI Cond" sheetId="10" r:id="rId10"/>
    <sheet name="Table 11-ROPA Cond" sheetId="11" r:id="rId11"/>
    <sheet name="Table 12-UI Cong" sheetId="12" r:id="rId12"/>
    <sheet name="Table 13-Def Bridge" sheetId="13" r:id="rId13"/>
    <sheet name="Table 14-Fatality Rate" sheetId="14" r:id="rId14"/>
    <sheet name="Table 15-ROPA Narrow" sheetId="15" r:id="rId15"/>
    <sheet name="Table 16-State Rank" sheetId="16" r:id="rId16"/>
    <sheet name="Table 17-Final Data" sheetId="17" r:id="rId17"/>
  </sheets>
  <definedNames/>
  <calcPr fullCalcOnLoad="1"/>
</workbook>
</file>

<file path=xl/comments17.xml><?xml version="1.0" encoding="utf-8"?>
<comments xmlns="http://schemas.openxmlformats.org/spreadsheetml/2006/main">
  <authors>
    <author>dthartge</author>
  </authors>
  <commentList>
    <comment ref="C17" authorId="0">
      <text>
        <r>
          <rPr>
            <b/>
            <sz val="8"/>
            <rFont val="Tahoma"/>
            <family val="0"/>
          </rPr>
          <t>dthartge:</t>
        </r>
        <r>
          <rPr>
            <sz val="8"/>
            <rFont val="Tahoma"/>
            <family val="0"/>
          </rPr>
          <t xml:space="preserve">
SHA mileage</t>
        </r>
      </text>
    </comment>
    <comment ref="C30" authorId="0">
      <text>
        <r>
          <rPr>
            <b/>
            <sz val="8"/>
            <rFont val="Tahoma"/>
            <family val="0"/>
          </rPr>
          <t>dthartge:</t>
        </r>
        <r>
          <rPr>
            <sz val="8"/>
            <rFont val="Tahoma"/>
            <family val="0"/>
          </rPr>
          <t xml:space="preserve">
2004: 8253
 mi. 2005: SHA miles</t>
        </r>
      </text>
    </comment>
  </commentList>
</comments>
</file>

<file path=xl/comments4.xml><?xml version="1.0" encoding="utf-8"?>
<comments xmlns="http://schemas.openxmlformats.org/spreadsheetml/2006/main">
  <authors>
    <author>geoguest</author>
  </authors>
  <commentList>
    <comment ref="I13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Sharp increase in the Isuue of bonds
</t>
        </r>
      </text>
    </comment>
    <comment ref="I49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Federal funds, Motor vehicle fuel taxes and Bonds have reduced significantly</t>
        </r>
      </text>
    </comment>
    <comment ref="I37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Bonds for debt service shot up
</t>
        </r>
      </text>
    </comment>
  </commentList>
</comments>
</file>

<file path=xl/sharedStrings.xml><?xml version="1.0" encoding="utf-8"?>
<sst xmlns="http://schemas.openxmlformats.org/spreadsheetml/2006/main" count="2639" uniqueCount="287">
  <si>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</si>
  <si>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</si>
  <si>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</si>
  <si>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</si>
  <si>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</si>
  <si>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</si>
  <si>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</si>
  <si>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</si>
  <si>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</si>
  <si>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</si>
  <si>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</si>
  <si>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</si>
  <si>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</si>
  <si>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  4/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</si>
  <si>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</si>
  <si>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</si>
  <si>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</si>
  <si>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</si>
  <si>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</si>
  <si>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</si>
  <si>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</si>
  <si>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</si>
  <si>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</si>
  <si>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</si>
  <si>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</si>
  <si>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</si>
  <si>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</si>
  <si>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</si>
  <si>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</si>
  <si>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</si>
  <si>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</si>
  <si>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  5/</t>
  </si>
  <si>
    <t>North Carolina</t>
  </si>
  <si>
    <t>North Dakota</t>
  </si>
  <si>
    <t>Ohio</t>
  </si>
  <si>
    <t xml:space="preserve">Oklahoma 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</si>
  <si>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</si>
  <si>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</si>
  <si>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</si>
  <si>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</si>
  <si>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</si>
  <si>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</si>
  <si>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</si>
  <si>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</si>
  <si>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</si>
  <si>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</si>
  <si>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</si>
  <si>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</si>
  <si>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</si>
  <si>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</si>
  <si>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</si>
  <si>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</si>
  <si>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</si>
  <si>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</si>
  <si>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</si>
  <si>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</si>
  <si>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</si>
  <si>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</si>
  <si>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</si>
  <si>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</si>
  <si>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</si>
  <si>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</si>
  <si>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</si>
  <si>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</si>
  <si>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</si>
  <si>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</si>
  <si>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</si>
  <si>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</si>
  <si>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</si>
  <si>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</si>
  <si>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</si>
  <si>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</si>
  <si>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</si>
  <si>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</si>
  <si>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</si>
  <si>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</si>
  <si>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</si>
  <si>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</si>
  <si>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</si>
  <si>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</si>
  <si>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</si>
  <si>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</si>
  <si>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</si>
  <si>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</si>
  <si>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</si>
  <si>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</si>
  <si>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</si>
  <si>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</si>
  <si>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</si>
  <si>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</si>
  <si>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</si>
  <si>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</si>
  <si>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</si>
  <si>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</si>
  <si>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</si>
  <si>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</si>
  <si>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</si>
  <si>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</si>
  <si>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</si>
  <si>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</si>
  <si>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</si>
  <si>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MILEAGE UNDER STATE CONTROL</t>
  </si>
  <si>
    <t>SHA + Other Rural Agency Miles</t>
  </si>
  <si>
    <t>State Highway Agency and Rural Other Agency Miles</t>
  </si>
  <si>
    <t>Capital Outlay for Roads and Bridges, 2005, $K</t>
  </si>
  <si>
    <t>CAPITAL AND BRIDGE DISBURSEMENTS</t>
  </si>
  <si>
    <t>MAINTENANCE AND HWY SERVICE DISBs</t>
  </si>
  <si>
    <t>ADMINISTRATIVE DISBURSEMENTS</t>
  </si>
  <si>
    <t>TOTAL DISBURSEMENTS</t>
  </si>
  <si>
    <t>Total Disbursements, $K, 2005</t>
  </si>
  <si>
    <t>Total</t>
  </si>
  <si>
    <t>Poor Cond Miles, IRI &gt; 170</t>
  </si>
  <si>
    <t>Rural Interstate Pavement Condition</t>
  </si>
  <si>
    <t>RURAL INTERSTATE PAVEMENT CONDITION</t>
  </si>
  <si>
    <t>States</t>
  </si>
  <si>
    <t>State Code</t>
  </si>
  <si>
    <t>Rural Other Principal Arterial Condition</t>
  </si>
  <si>
    <t>Urban Interstate Pavement Condition</t>
  </si>
  <si>
    <t>URBAN INTERSTATE PAVEMENT CONDITION</t>
  </si>
  <si>
    <t>Total Reported</t>
  </si>
  <si>
    <t>URBAN INTERSTATE CONGESTION</t>
  </si>
  <si>
    <t>Congested Miles V/C &gt; 0.70</t>
  </si>
  <si>
    <t>RURAL OTHER PRINCIPAL ARTERIAL NARROW LANES</t>
  </si>
  <si>
    <t>FATALITY RATE</t>
  </si>
  <si>
    <t>FHWA 2005 Statistics</t>
  </si>
  <si>
    <t>SHA Miles</t>
  </si>
  <si>
    <t>SHA Lane Miles</t>
  </si>
  <si>
    <t>SHA Lane-Miles/ Mile</t>
  </si>
  <si>
    <t>Receipts per Mile of Resp</t>
  </si>
  <si>
    <t>Capital Disb/Mile of Resp</t>
  </si>
  <si>
    <t>Capital $ as a % of Bdgt</t>
  </si>
  <si>
    <t>Maint Exp/Mile of Resp</t>
  </si>
  <si>
    <t>Maint as a % of Bdgt</t>
  </si>
  <si>
    <t>Rank 2005</t>
  </si>
  <si>
    <t>Admin $ per mile of resp</t>
  </si>
  <si>
    <t>Admin as a % of Bdgt</t>
  </si>
  <si>
    <t>Total Disb per Mile of Resp</t>
  </si>
  <si>
    <t>2005 Rank</t>
  </si>
  <si>
    <t>Percent Poor</t>
  </si>
  <si>
    <t>Percent Poor &gt;220</t>
  </si>
  <si>
    <t>Percent Congested</t>
  </si>
  <si>
    <t>Percent Narrow</t>
  </si>
  <si>
    <t>Rate/100 MVM</t>
  </si>
  <si>
    <t>Receipts, 2005, $K</t>
  </si>
  <si>
    <t>Total Fatalities, 2005</t>
  </si>
  <si>
    <t xml:space="preserve"> </t>
  </si>
  <si>
    <t>Performance Ratio to US Ave</t>
  </si>
  <si>
    <t>Rank By Overall Performance Average</t>
  </si>
  <si>
    <t>Chg Rank</t>
  </si>
  <si>
    <t>PEER</t>
  </si>
  <si>
    <t>STATE</t>
  </si>
  <si>
    <t>Grp</t>
  </si>
  <si>
    <t>ST</t>
  </si>
  <si>
    <t>Table 16: Overall State Ranks (1998-2005)</t>
  </si>
  <si>
    <t>04-05</t>
  </si>
  <si>
    <t>Table 15 - ROPA Narrow</t>
  </si>
  <si>
    <t>Percent Narrow Lanes  1</t>
  </si>
  <si>
    <t>Rank</t>
  </si>
  <si>
    <t>Tot Miles</t>
  </si>
  <si>
    <t>Lanes &lt;12'</t>
  </si>
  <si>
    <t>Change %</t>
  </si>
  <si>
    <t>Ratio to US Ave</t>
  </si>
  <si>
    <t>WMEAN</t>
  </si>
  <si>
    <t>93-04</t>
  </si>
  <si>
    <t>R04</t>
  </si>
  <si>
    <t>Fatal Accident Rate</t>
  </si>
  <si>
    <t>Fatality Rate</t>
  </si>
  <si>
    <t>Fatalities</t>
  </si>
  <si>
    <t xml:space="preserve">Million VMT </t>
  </si>
  <si>
    <t>Change in Fatality Rate</t>
  </si>
  <si>
    <t>Fatal AccRate</t>
  </si>
  <si>
    <t>Table 14: Fatality Rates</t>
  </si>
  <si>
    <t>84-05</t>
  </si>
  <si>
    <t>R05</t>
  </si>
  <si>
    <t>Miles Measured</t>
  </si>
  <si>
    <t>Miles V/C &gt; 0.70</t>
  </si>
  <si>
    <t>Change in % Congested</t>
  </si>
  <si>
    <t>Table 12: Urban Interstate Congestion</t>
  </si>
  <si>
    <t>Total Receipts per State-Controlled Mile ($)</t>
  </si>
  <si>
    <t>Miles</t>
  </si>
  <si>
    <t>Tot Receipts, $000</t>
  </si>
  <si>
    <t>% Ch, Cost/Mile</t>
  </si>
  <si>
    <t>State</t>
  </si>
  <si>
    <t>Capital Road &amp; Bridge Disbursements per State-Controlled Mile ($)</t>
  </si>
  <si>
    <t>Cap/Bridge Disbursements ($000)</t>
  </si>
  <si>
    <t>Pct Chg, $/mile</t>
  </si>
  <si>
    <t>Maintenance Disbursements per State Controlled Mile ($/mi)</t>
  </si>
  <si>
    <t>Maint $K</t>
  </si>
  <si>
    <t>Maint as % of Bdgt</t>
  </si>
  <si>
    <t>%Change $/mi</t>
  </si>
  <si>
    <t>Administration Costs per State-Controlled Mile ($)</t>
  </si>
  <si>
    <t>Admin Disb, $k</t>
  </si>
  <si>
    <t>Admin as % of Bdgt</t>
  </si>
  <si>
    <t>% Change in Admin $/mi</t>
  </si>
  <si>
    <t>Ratio to US ave</t>
  </si>
  <si>
    <t>Total Disbursements per State-controlled Mile</t>
  </si>
  <si>
    <t>Total Disb, $K</t>
  </si>
  <si>
    <t>Pct Chng, $/MI</t>
  </si>
  <si>
    <t>Ratio</t>
  </si>
  <si>
    <t>*</t>
  </si>
  <si>
    <t>Meas Miles</t>
  </si>
  <si>
    <t>Poor Miles IRI&gt;170</t>
  </si>
  <si>
    <t>Chg in % Poor</t>
  </si>
  <si>
    <t>NA</t>
  </si>
  <si>
    <t>Urban Interstate Percent in Poor Condition</t>
  </si>
  <si>
    <t>Poor Miles</t>
  </si>
  <si>
    <t xml:space="preserve">Change in </t>
  </si>
  <si>
    <t>IRI &gt; 170</t>
  </si>
  <si>
    <t>Poor Cond %</t>
  </si>
  <si>
    <t>IRI&gt;220</t>
  </si>
  <si>
    <t>Chnge in % Poor</t>
  </si>
  <si>
    <t>Table 4: Receipts for State-Administered Highways</t>
  </si>
  <si>
    <t>Table 5: Capital and Bridge Disbursements</t>
  </si>
  <si>
    <t>Table 6: Maintenance Disbursements</t>
  </si>
  <si>
    <t>Table 7: Administrative Disbursements</t>
  </si>
  <si>
    <t>Table 8: Total Disbursements</t>
  </si>
  <si>
    <t>Table 9: Rural Interstate Condition</t>
  </si>
  <si>
    <t>Table 10: Urban Interstate Condition</t>
  </si>
  <si>
    <t>Table 11: Rural Primary Pavement Condition</t>
  </si>
  <si>
    <t>05-04</t>
  </si>
  <si>
    <t>05-84</t>
  </si>
  <si>
    <t>Table 3: SHA Lane-Miles</t>
  </si>
  <si>
    <t>Ratio, Lane Miles to Miles</t>
  </si>
  <si>
    <t>Includes State Highway Agency, tollway and other state mileage: SHA Rural + Urban Mileage, + Rural Other Agency Mileage</t>
  </si>
  <si>
    <t>Source: Highway Statistics, Table HM10, 2005, web version. Prior to 2000, this was "Mileage under State Control"</t>
  </si>
  <si>
    <t>Table 2: SH Agency and Rural Oth Agncy Mileage, 2005</t>
  </si>
  <si>
    <t>STAA</t>
  </si>
  <si>
    <t>ISTEA</t>
  </si>
  <si>
    <t>TEA-21</t>
  </si>
  <si>
    <t>% Change</t>
  </si>
  <si>
    <t>SYSTEM SIZE AND RESOURCES</t>
  </si>
  <si>
    <t xml:space="preserve">1. Miles under state control </t>
  </si>
  <si>
    <t xml:space="preserve">   State Highway Agency Mileage</t>
  </si>
  <si>
    <t>2. Total Revenues per mile of responsibility</t>
  </si>
  <si>
    <t xml:space="preserve">3. Capital and Bridge Disb, per mile </t>
  </si>
  <si>
    <t>(Percent of total disbursements)</t>
  </si>
  <si>
    <t xml:space="preserve">4. Maintenance Disb, per mile </t>
  </si>
  <si>
    <t>(% of total disbursements)</t>
  </si>
  <si>
    <t xml:space="preserve">5. Administrative Disb, per mile </t>
  </si>
  <si>
    <t>6. Total Disbursements, per mile</t>
  </si>
  <si>
    <t>PERFORMANCE</t>
  </si>
  <si>
    <t>7. Rural Interstate, Pct poor condition</t>
  </si>
  <si>
    <t>(Adjusted*)</t>
  </si>
  <si>
    <t>8. Rural Oth Princ Art, Pct poor condition</t>
  </si>
  <si>
    <t>9. Urban Interstate, Pct poor condition</t>
  </si>
  <si>
    <t>10. Urban Interstate, Pct congested**</t>
  </si>
  <si>
    <t>11. Deficient Bridges, percent</t>
  </si>
  <si>
    <t>12. Fatal Accident Rate, per 100 m veh mi</t>
  </si>
  <si>
    <t>Fatality Rate, per 100 million vehicle miles</t>
  </si>
  <si>
    <t>13. Narrow lanes, rural oth princ arts, Pct.</t>
  </si>
  <si>
    <t>OTHER ITEMS</t>
  </si>
  <si>
    <t>14. Travel, trillion vehicle miles</t>
  </si>
  <si>
    <t>15. Highway Const Price Index (1987=100)</t>
  </si>
  <si>
    <t>16. Consumer Price Index (1987=100)</t>
  </si>
  <si>
    <t>**95-2001 Congestion data adjusted for Highway Capacity Manuals, 1994-2000</t>
  </si>
  <si>
    <t>*** Pavement condition data adjusted for revised measures, 1994+</t>
  </si>
  <si>
    <t>All numbers exclusive of DC and possessions</t>
  </si>
  <si>
    <t>98-05</t>
  </si>
  <si>
    <t>Table 1: National Trends in US State-Owned Highway System Performance, 1978-2005</t>
  </si>
  <si>
    <t>DEFICIENT BRIDGES</t>
  </si>
  <si>
    <t>Highway Bridges</t>
  </si>
  <si>
    <t>Deficient Bridges</t>
  </si>
  <si>
    <t>Percent Deficient</t>
  </si>
  <si>
    <t>PERFORMANCE RATINGS</t>
  </si>
  <si>
    <t>Average Financial Performance</t>
  </si>
  <si>
    <t>Average System Performance</t>
  </si>
  <si>
    <t>Overall Performance, 2005</t>
  </si>
  <si>
    <t>Table 13: Deficient Bridges</t>
  </si>
  <si>
    <t>Percent Deficient Bridges</t>
  </si>
  <si>
    <t xml:space="preserve">Change in % Def. </t>
  </si>
  <si>
    <t xml:space="preserve">MI  </t>
  </si>
  <si>
    <r>
      <t xml:space="preserve">Urban Interstate Percent Congested </t>
    </r>
    <r>
      <rPr>
        <b/>
        <vertAlign val="superscript"/>
        <sz val="6.5"/>
        <rFont val="Times New Roman"/>
        <family val="1"/>
      </rPr>
      <t xml:space="preserve"> 1</t>
    </r>
  </si>
  <si>
    <r>
      <t xml:space="preserve">1995 </t>
    </r>
    <r>
      <rPr>
        <b/>
        <vertAlign val="superscript"/>
        <sz val="6.5"/>
        <rFont val="Times New Roman"/>
        <family val="1"/>
      </rPr>
      <t>2</t>
    </r>
  </si>
  <si>
    <t>a</t>
  </si>
  <si>
    <r>
      <t xml:space="preserve">Rural Other Principal Arterial (OPA) % in Poor Condition </t>
    </r>
    <r>
      <rPr>
        <b/>
        <vertAlign val="superscript"/>
        <sz val="6.5"/>
        <rFont val="Times New Roman"/>
        <family val="1"/>
      </rPr>
      <t>1</t>
    </r>
  </si>
  <si>
    <r>
      <t xml:space="preserve">Rural Interstate Pavement % in Poor Condition  </t>
    </r>
    <r>
      <rPr>
        <b/>
        <vertAlign val="superscript"/>
        <sz val="6.5"/>
        <rFont val="Times New Roman"/>
        <family val="1"/>
      </rPr>
      <t>1</t>
    </r>
  </si>
  <si>
    <t>1998 ID and KS SHA miles adjusted. 2001: ID, KS, FL, NY, NJ Estimated based on 1999 data. 2003 and 2004 ID and KS edited</t>
  </si>
  <si>
    <t>SAFETY-LV</t>
  </si>
  <si>
    <t>Code</t>
  </si>
  <si>
    <t>Comparative Performance of State Highway Systems, 2005,  D. Hartgen UNC Charlotte</t>
  </si>
  <si>
    <t>RECEIPTS, STATE-ADMIN HIGHWAYS</t>
  </si>
  <si>
    <t>Maint and Hy Services, 2005, $K</t>
  </si>
  <si>
    <t>Admin, Research and Plng, 2005, $K</t>
  </si>
  <si>
    <t>Poor Cond Miles, IRI&gt; 220</t>
  </si>
  <si>
    <t xml:space="preserve">Poor Cond Miles, IRI &gt; 170 </t>
  </si>
  <si>
    <t>Narrow Lanes, Miles &lt;12 ft wide</t>
  </si>
  <si>
    <t>Total VMT(M)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</si>
</sst>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_(* #,##0_);_(* \(#,##0_);_ &quot; -&quot;"/>
    <numFmt numFmtId="166" formatCode=";;;"/>
    <numFmt numFmtId="167" formatCode="_(* #,##0_);_(* \(#,##0\);_ &quot; -&quot;"/>
    <numFmt numFmtId="168" formatCode="0.0%"/>
    <numFmt numFmtId="169" formatCode="0.000"/>
    <numFmt numFmtId="170" formatCode="0.0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0.0000"/>
    <numFmt numFmtId="180" formatCode="0.00000000"/>
    <numFmt numFmtId="181" formatCode="0.0000000"/>
    <numFmt numFmtId="182" formatCode="0.000000"/>
    <numFmt numFmtId="183" formatCode="0.00000"/>
    <numFmt numFmtId="184" formatCode="[$-409]dddd\,\ mmmm\ dd\,\ yyyy"/>
    <numFmt numFmtId="185" formatCode="[$-409]h:mm:ss\ AM/PM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#,##0.0000_);\(#,##0.0000\)"/>
    <numFmt numFmtId="190" formatCode="_(* #,##0.0000_);_(* \(#,##0.0000\);_(* &quot;-&quot;????_);_(@_)"/>
    <numFmt numFmtId="191" formatCode="#,##0.0"/>
    <numFmt numFmtId="192" formatCode="0.000%"/>
    <numFmt numFmtId="193" formatCode="0.00000000000000000%"/>
    <numFmt numFmtId="194" formatCode="0.0000000000"/>
    <numFmt numFmtId="195" formatCode="0.000000000"/>
    <numFmt numFmtId="196" formatCode="0.00_)"/>
    <numFmt numFmtId="197" formatCode="0.0_)"/>
    <numFmt numFmtId="198" formatCode="0.000_)"/>
    <numFmt numFmtId="199" formatCode="0.0000000000000"/>
    <numFmt numFmtId="200" formatCode="0.000000000000"/>
    <numFmt numFmtId="201" formatCode="0.00000000000"/>
    <numFmt numFmtId="202" formatCode="0.00000000000000"/>
    <numFmt numFmtId="203" formatCode="_(* #,##0.0_);_(* \(#,##0.0\);_ &quot;-&quot;"/>
    <numFmt numFmtId="204" formatCode="_(* #,##0.00_);_(* \(#,##0.00\);_ &quot;-&quot;"/>
    <numFmt numFmtId="205" formatCode="_(* #,##0.0_);_(* \(#,##0.0_);_ &quot; -&quot;"/>
    <numFmt numFmtId="206" formatCode="_(* #,##0.00_);_(* \(#,##0.00_);_ &quot; -&quot;"/>
    <numFmt numFmtId="207" formatCode="_(* #,##0.0_);_(* \(#,##0.0\);_(* &quot;-&quot;?_);_(@_)"/>
    <numFmt numFmtId="208" formatCode="0_);\(0\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Zurich Cn BT"/>
      <family val="2"/>
    </font>
    <font>
      <b/>
      <sz val="10"/>
      <name val="Zurich Cn BT"/>
      <family val="2"/>
    </font>
    <font>
      <sz val="10"/>
      <name val="Zurich Cn BT"/>
      <family val="2"/>
    </font>
    <font>
      <b/>
      <sz val="10"/>
      <color indexed="10"/>
      <name val="Zurich Cn BT"/>
      <family val="2"/>
    </font>
    <font>
      <sz val="10"/>
      <color indexed="10"/>
      <name val="Zurich Cn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Times New Roman"/>
      <family val="1"/>
    </font>
    <font>
      <b/>
      <sz val="6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6.5"/>
      <color indexed="9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10"/>
      <name val="Times New Roman"/>
      <family val="1"/>
    </font>
    <font>
      <sz val="6.5"/>
      <color indexed="10"/>
      <name val="Times New Roman"/>
      <family val="1"/>
    </font>
    <font>
      <sz val="6"/>
      <name val="Times New Roman"/>
      <family val="1"/>
    </font>
    <font>
      <b/>
      <sz val="6"/>
      <color indexed="10"/>
      <name val="Times New Roman"/>
      <family val="1"/>
    </font>
    <font>
      <b/>
      <sz val="6"/>
      <color indexed="8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i/>
      <sz val="6.5"/>
      <name val="Times New Roman"/>
      <family val="1"/>
    </font>
    <font>
      <b/>
      <vertAlign val="superscript"/>
      <sz val="6.5"/>
      <name val="Times New Roman"/>
      <family val="1"/>
    </font>
    <font>
      <i/>
      <sz val="6.5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6.5"/>
      <color indexed="17"/>
      <name val="Times New Roman"/>
      <family val="1"/>
    </font>
    <font>
      <sz val="6.5"/>
      <color indexed="17"/>
      <name val="Times New Roman"/>
      <family val="1"/>
    </font>
    <font>
      <sz val="6.5"/>
      <color indexed="9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771">
    <xf numFmtId="0" fontId="0" fillId="0" borderId="0" xfId="0" applyAlignment="1">
      <alignment/>
    </xf>
    <xf numFmtId="0" fontId="3" fillId="0" borderId="0" xfId="21" applyFont="1" applyFill="1" applyBorder="1" applyAlignment="1">
      <alignment horizontal="center"/>
      <protection/>
    </xf>
    <xf numFmtId="2" fontId="3" fillId="0" borderId="0" xfId="21" applyNumberFormat="1" applyFont="1" applyFill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2" fontId="3" fillId="0" borderId="0" xfId="21" applyNumberFormat="1" applyFont="1" applyBorder="1" applyAlignment="1">
      <alignment/>
      <protection/>
    </xf>
    <xf numFmtId="0" fontId="3" fillId="0" borderId="0" xfId="21" applyFont="1" applyBorder="1" applyAlignment="1">
      <alignment horizontal="center" vertical="center"/>
      <protection/>
    </xf>
    <xf numFmtId="2" fontId="3" fillId="0" borderId="0" xfId="21" applyNumberFormat="1" applyFont="1" applyBorder="1" applyAlignment="1">
      <alignment horizontal="center"/>
      <protection/>
    </xf>
    <xf numFmtId="0" fontId="3" fillId="0" borderId="0" xfId="21" applyNumberFormat="1" applyFont="1" applyFill="1" applyBorder="1" applyAlignment="1">
      <alignment horizontal="center"/>
      <protection/>
    </xf>
    <xf numFmtId="168" fontId="4" fillId="0" borderId="0" xfId="21" applyNumberFormat="1" applyFont="1" applyFill="1" applyBorder="1" applyAlignment="1">
      <alignment horizontal="center"/>
      <protection/>
    </xf>
    <xf numFmtId="2" fontId="3" fillId="0" borderId="0" xfId="21" applyNumberFormat="1" applyFont="1" applyFill="1" applyBorder="1" applyAlignment="1">
      <alignment horizontal="center" vertical="center"/>
      <protection/>
    </xf>
    <xf numFmtId="168" fontId="3" fillId="0" borderId="0" xfId="21" applyNumberFormat="1" applyFont="1" applyFill="1" applyBorder="1" applyAlignment="1">
      <alignment horizontal="center"/>
      <protection/>
    </xf>
    <xf numFmtId="10" fontId="3" fillId="0" borderId="0" xfId="21" applyNumberFormat="1" applyFont="1" applyFill="1" applyBorder="1" applyAlignment="1">
      <alignment horizontal="center"/>
      <protection/>
    </xf>
    <xf numFmtId="10" fontId="4" fillId="0" borderId="0" xfId="21" applyNumberFormat="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/>
      <protection/>
    </xf>
    <xf numFmtId="168" fontId="4" fillId="0" borderId="0" xfId="21" applyNumberFormat="1" applyFont="1" applyFill="1" applyBorder="1" applyAlignment="1">
      <alignment/>
      <protection/>
    </xf>
    <xf numFmtId="2" fontId="4" fillId="0" borderId="0" xfId="21" applyNumberFormat="1" applyFont="1" applyFill="1" applyBorder="1" applyAlignment="1">
      <alignment horizontal="right"/>
      <protection/>
    </xf>
    <xf numFmtId="2" fontId="4" fillId="0" borderId="0" xfId="21" applyNumberFormat="1" applyFont="1" applyFill="1" applyBorder="1" applyAlignment="1">
      <alignment/>
      <protection/>
    </xf>
    <xf numFmtId="2" fontId="5" fillId="0" borderId="0" xfId="21" applyNumberFormat="1" applyFont="1" applyFill="1" applyBorder="1" applyAlignment="1">
      <alignment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5" fillId="0" borderId="0" xfId="21" applyNumberFormat="1" applyFont="1" applyFill="1" applyBorder="1" applyAlignment="1">
      <alignment horizontal="right"/>
      <protection/>
    </xf>
    <xf numFmtId="2" fontId="4" fillId="0" borderId="0" xfId="21" applyNumberFormat="1" applyFont="1" applyFill="1" applyBorder="1" applyAlignment="1">
      <alignment horizontal="left"/>
      <protection/>
    </xf>
    <xf numFmtId="2" fontId="3" fillId="0" borderId="0" xfId="21" applyNumberFormat="1" applyFont="1" applyFill="1" applyBorder="1" applyAlignment="1">
      <alignment horizontal="right"/>
      <protection/>
    </xf>
    <xf numFmtId="3" fontId="3" fillId="0" borderId="0" xfId="21" applyNumberFormat="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right"/>
      <protection/>
    </xf>
    <xf numFmtId="3" fontId="4" fillId="0" borderId="0" xfId="21" applyNumberFormat="1" applyFont="1" applyFill="1" applyBorder="1" applyAlignment="1">
      <alignment horizontal="center"/>
      <protection/>
    </xf>
    <xf numFmtId="3" fontId="5" fillId="0" borderId="0" xfId="21" applyNumberFormat="1" applyFont="1" applyFill="1" applyBorder="1" applyAlignment="1">
      <alignment horizontal="center"/>
      <protection/>
    </xf>
    <xf numFmtId="1" fontId="4" fillId="0" borderId="0" xfId="21" applyNumberFormat="1" applyFont="1" applyFill="1" applyBorder="1" applyAlignment="1">
      <alignment horizontal="center"/>
      <protection/>
    </xf>
    <xf numFmtId="1" fontId="5" fillId="0" borderId="0" xfId="21" applyNumberFormat="1" applyFont="1" applyFill="1" applyBorder="1" applyAlignment="1">
      <alignment horizontal="center"/>
      <protection/>
    </xf>
    <xf numFmtId="2" fontId="3" fillId="0" borderId="0" xfId="21" applyNumberFormat="1" applyFont="1" applyFill="1" applyBorder="1" applyAlignment="1">
      <alignment horizontal="left"/>
      <protection/>
    </xf>
    <xf numFmtId="0" fontId="3" fillId="0" borderId="0" xfId="21" applyNumberFormat="1" applyFont="1" applyBorder="1" applyAlignment="1">
      <alignment horizontal="center"/>
      <protection/>
    </xf>
    <xf numFmtId="2" fontId="4" fillId="0" borderId="0" xfId="21" applyNumberFormat="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168" fontId="4" fillId="0" borderId="0" xfId="21" applyNumberFormat="1" applyFont="1" applyBorder="1" applyAlignment="1">
      <alignment horizontal="center"/>
      <protection/>
    </xf>
    <xf numFmtId="3" fontId="3" fillId="0" borderId="0" xfId="21" applyNumberFormat="1" applyFont="1" applyBorder="1" applyAlignment="1">
      <alignment horizontal="center"/>
      <protection/>
    </xf>
    <xf numFmtId="2" fontId="4" fillId="0" borderId="0" xfId="21" applyNumberFormat="1" applyFont="1" applyFill="1" applyBorder="1" applyAlignment="1">
      <alignment horizontal="center"/>
      <protection/>
    </xf>
    <xf numFmtId="168" fontId="4" fillId="0" borderId="0" xfId="21" applyNumberFormat="1" applyFont="1" applyFill="1" applyBorder="1" applyAlignment="1">
      <alignment horizontal="right"/>
      <protection/>
    </xf>
    <xf numFmtId="37" fontId="4" fillId="0" borderId="0" xfId="21" applyNumberFormat="1" applyFont="1" applyFill="1" applyBorder="1" applyAlignment="1" applyProtection="1">
      <alignment vertical="center"/>
      <protection/>
    </xf>
    <xf numFmtId="0" fontId="5" fillId="0" borderId="0" xfId="21" applyFont="1" applyFill="1" applyBorder="1" applyAlignment="1">
      <alignment horizontal="center"/>
      <protection/>
    </xf>
    <xf numFmtId="1" fontId="4" fillId="0" borderId="0" xfId="21" applyNumberFormat="1" applyFont="1" applyFill="1" applyBorder="1" applyAlignment="1">
      <alignment horizontal="right"/>
      <protection/>
    </xf>
    <xf numFmtId="168" fontId="5" fillId="0" borderId="0" xfId="21" applyNumberFormat="1" applyFont="1" applyFill="1" applyBorder="1" applyAlignment="1">
      <alignment horizontal="center"/>
      <protection/>
    </xf>
    <xf numFmtId="168" fontId="3" fillId="0" borderId="0" xfId="21" applyNumberFormat="1" applyFont="1" applyBorder="1" applyAlignment="1">
      <alignment horizontal="center"/>
      <protection/>
    </xf>
    <xf numFmtId="10" fontId="3" fillId="0" borderId="0" xfId="21" applyNumberFormat="1" applyFont="1" applyBorder="1" applyAlignment="1">
      <alignment horizontal="center"/>
      <protection/>
    </xf>
    <xf numFmtId="10" fontId="4" fillId="0" borderId="0" xfId="21" applyNumberFormat="1" applyFont="1" applyFill="1" applyBorder="1" applyAlignment="1">
      <alignment horizontal="center"/>
      <protection/>
    </xf>
    <xf numFmtId="10" fontId="5" fillId="0" borderId="0" xfId="21" applyNumberFormat="1" applyFont="1" applyFill="1" applyBorder="1" applyAlignment="1">
      <alignment horizontal="center"/>
      <protection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2" fontId="17" fillId="0" borderId="3" xfId="0" applyNumberFormat="1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4" xfId="0" applyFont="1" applyBorder="1" applyAlignment="1">
      <alignment/>
    </xf>
    <xf numFmtId="0" fontId="19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7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19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11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5" xfId="0" applyFont="1" applyBorder="1" applyAlignment="1">
      <alignment/>
    </xf>
    <xf numFmtId="2" fontId="18" fillId="0" borderId="16" xfId="0" applyNumberFormat="1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7" fillId="0" borderId="21" xfId="0" applyFont="1" applyBorder="1" applyAlignment="1">
      <alignment/>
    </xf>
    <xf numFmtId="0" fontId="20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22" xfId="0" applyFont="1" applyBorder="1" applyAlignment="1">
      <alignment/>
    </xf>
    <xf numFmtId="2" fontId="18" fillId="0" borderId="23" xfId="0" applyNumberFormat="1" applyFont="1" applyBorder="1" applyAlignment="1">
      <alignment horizontal="center" vertical="center"/>
    </xf>
    <xf numFmtId="2" fontId="19" fillId="0" borderId="24" xfId="0" applyNumberFormat="1" applyFont="1" applyBorder="1" applyAlignment="1">
      <alignment horizontal="center" vertical="center"/>
    </xf>
    <xf numFmtId="2" fontId="18" fillId="0" borderId="24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7" fillId="0" borderId="27" xfId="0" applyFont="1" applyBorder="1" applyAlignment="1">
      <alignment/>
    </xf>
    <xf numFmtId="2" fontId="18" fillId="0" borderId="24" xfId="0" applyNumberFormat="1" applyFont="1" applyFill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8" fillId="0" borderId="19" xfId="0" applyNumberFormat="1" applyFont="1" applyFill="1" applyBorder="1" applyAlignment="1">
      <alignment horizontal="center" vertical="center"/>
    </xf>
    <xf numFmtId="2" fontId="18" fillId="0" borderId="26" xfId="0" applyNumberFormat="1" applyFont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/>
    </xf>
    <xf numFmtId="2" fontId="19" fillId="0" borderId="27" xfId="0" applyNumberFormat="1" applyFont="1" applyBorder="1" applyAlignment="1">
      <alignment/>
    </xf>
    <xf numFmtId="2" fontId="19" fillId="0" borderId="12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0" fillId="0" borderId="0" xfId="0" applyFont="1" applyFill="1" applyBorder="1" applyAlignment="1" quotePrefix="1">
      <alignment horizontal="center"/>
    </xf>
    <xf numFmtId="0" fontId="10" fillId="0" borderId="0" xfId="0" applyFont="1" applyBorder="1" applyAlignment="1">
      <alignment/>
    </xf>
    <xf numFmtId="169" fontId="10" fillId="0" borderId="0" xfId="0" applyNumberFormat="1" applyFont="1" applyFill="1" applyBorder="1" applyAlignment="1">
      <alignment horizontal="right"/>
    </xf>
    <xf numFmtId="169" fontId="2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169" fontId="1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4" fontId="21" fillId="0" borderId="0" xfId="0" applyNumberFormat="1" applyFont="1" applyFill="1" applyBorder="1" applyAlignment="1">
      <alignment/>
    </xf>
    <xf numFmtId="37" fontId="21" fillId="0" borderId="0" xfId="0" applyNumberFormat="1" applyFont="1" applyFill="1" applyBorder="1" applyAlignment="1" applyProtection="1">
      <alignment vertical="center"/>
      <protection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Continuous"/>
    </xf>
    <xf numFmtId="0" fontId="17" fillId="0" borderId="3" xfId="0" applyFont="1" applyFill="1" applyBorder="1" applyAlignment="1">
      <alignment horizontal="centerContinuous"/>
    </xf>
    <xf numFmtId="2" fontId="17" fillId="0" borderId="3" xfId="0" applyNumberFormat="1" applyFont="1" applyFill="1" applyBorder="1" applyAlignment="1">
      <alignment horizontal="centerContinuous"/>
    </xf>
    <xf numFmtId="2" fontId="17" fillId="0" borderId="3" xfId="0" applyNumberFormat="1" applyFont="1" applyFill="1" applyBorder="1" applyAlignment="1">
      <alignment horizontal="right"/>
    </xf>
    <xf numFmtId="2" fontId="19" fillId="0" borderId="3" xfId="0" applyNumberFormat="1" applyFont="1" applyFill="1" applyBorder="1" applyAlignment="1">
      <alignment horizontal="right"/>
    </xf>
    <xf numFmtId="2" fontId="19" fillId="0" borderId="4" xfId="0" applyNumberFormat="1" applyFont="1" applyFill="1" applyBorder="1" applyAlignment="1">
      <alignment horizontal="right"/>
    </xf>
    <xf numFmtId="2" fontId="19" fillId="0" borderId="5" xfId="0" applyNumberFormat="1" applyFont="1" applyFill="1" applyBorder="1" applyAlignment="1">
      <alignment horizontal="right"/>
    </xf>
    <xf numFmtId="1" fontId="17" fillId="0" borderId="3" xfId="0" applyNumberFormat="1" applyFont="1" applyFill="1" applyBorder="1" applyAlignment="1">
      <alignment horizontal="centerContinuous"/>
    </xf>
    <xf numFmtId="1" fontId="19" fillId="0" borderId="4" xfId="0" applyNumberFormat="1" applyFont="1" applyFill="1" applyBorder="1" applyAlignment="1">
      <alignment horizontal="centerContinuous"/>
    </xf>
    <xf numFmtId="1" fontId="17" fillId="0" borderId="28" xfId="0" applyNumberFormat="1" applyFont="1" applyFill="1" applyBorder="1" applyAlignment="1">
      <alignment horizontal="left"/>
    </xf>
    <xf numFmtId="1" fontId="19" fillId="0" borderId="29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24" fillId="0" borderId="30" xfId="0" applyFont="1" applyFill="1" applyBorder="1" applyAlignment="1">
      <alignment horizontal="centerContinuous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right"/>
    </xf>
    <xf numFmtId="1" fontId="19" fillId="0" borderId="11" xfId="0" applyNumberFormat="1" applyFont="1" applyFill="1" applyBorder="1" applyAlignment="1">
      <alignment horizontal="right"/>
    </xf>
    <xf numFmtId="1" fontId="19" fillId="0" borderId="12" xfId="0" applyNumberFormat="1" applyFont="1" applyFill="1" applyBorder="1" applyAlignment="1">
      <alignment horizontal="right"/>
    </xf>
    <xf numFmtId="1" fontId="19" fillId="0" borderId="11" xfId="0" applyNumberFormat="1" applyFont="1" applyFill="1" applyBorder="1" applyAlignment="1">
      <alignment horizontal="center"/>
    </xf>
    <xf numFmtId="1" fontId="17" fillId="0" borderId="9" xfId="0" applyNumberFormat="1" applyFont="1" applyFill="1" applyBorder="1" applyAlignment="1">
      <alignment horizontal="right"/>
    </xf>
    <xf numFmtId="49" fontId="24" fillId="0" borderId="13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right"/>
    </xf>
    <xf numFmtId="2" fontId="18" fillId="0" borderId="17" xfId="0" applyNumberFormat="1" applyFont="1" applyFill="1" applyBorder="1" applyAlignment="1">
      <alignment horizontal="right"/>
    </xf>
    <xf numFmtId="2" fontId="19" fillId="0" borderId="19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horizontal="right"/>
    </xf>
    <xf numFmtId="1" fontId="18" fillId="0" borderId="19" xfId="0" applyNumberFormat="1" applyFont="1" applyFill="1" applyBorder="1" applyAlignment="1">
      <alignment horizontal="right"/>
    </xf>
    <xf numFmtId="1" fontId="18" fillId="0" borderId="2" xfId="0" applyNumberFormat="1" applyFont="1" applyFill="1" applyBorder="1" applyAlignment="1">
      <alignment horizontal="right"/>
    </xf>
    <xf numFmtId="4" fontId="18" fillId="0" borderId="18" xfId="0" applyNumberFormat="1" applyFont="1" applyFill="1" applyBorder="1" applyAlignment="1">
      <alignment/>
    </xf>
    <xf numFmtId="2" fontId="18" fillId="0" borderId="19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0" fontId="17" fillId="0" borderId="32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2" fontId="18" fillId="0" borderId="23" xfId="0" applyNumberFormat="1" applyFont="1" applyFill="1" applyBorder="1" applyAlignment="1">
      <alignment horizontal="right"/>
    </xf>
    <xf numFmtId="2" fontId="18" fillId="0" borderId="24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1" fontId="18" fillId="0" borderId="26" xfId="0" applyNumberFormat="1" applyFont="1" applyFill="1" applyBorder="1" applyAlignment="1">
      <alignment horizontal="right"/>
    </xf>
    <xf numFmtId="1" fontId="18" fillId="0" borderId="23" xfId="0" applyNumberFormat="1" applyFont="1" applyFill="1" applyBorder="1" applyAlignment="1">
      <alignment horizontal="right"/>
    </xf>
    <xf numFmtId="2" fontId="18" fillId="0" borderId="26" xfId="0" applyNumberFormat="1" applyFont="1" applyFill="1" applyBorder="1" applyAlignment="1">
      <alignment horizontal="right"/>
    </xf>
    <xf numFmtId="0" fontId="17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2" fontId="18" fillId="0" borderId="35" xfId="0" applyNumberFormat="1" applyFont="1" applyFill="1" applyBorder="1" applyAlignment="1">
      <alignment horizontal="right"/>
    </xf>
    <xf numFmtId="2" fontId="18" fillId="0" borderId="36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1" fontId="18" fillId="0" borderId="37" xfId="0" applyNumberFormat="1" applyFont="1" applyFill="1" applyBorder="1" applyAlignment="1">
      <alignment horizontal="right"/>
    </xf>
    <xf numFmtId="1" fontId="18" fillId="0" borderId="35" xfId="0" applyNumberFormat="1" applyFont="1" applyFill="1" applyBorder="1" applyAlignment="1">
      <alignment horizontal="right"/>
    </xf>
    <xf numFmtId="4" fontId="18" fillId="0" borderId="38" xfId="0" applyNumberFormat="1" applyFont="1" applyFill="1" applyBorder="1" applyAlignment="1">
      <alignment/>
    </xf>
    <xf numFmtId="2" fontId="18" fillId="0" borderId="37" xfId="0" applyNumberFormat="1" applyFont="1" applyFill="1" applyBorder="1" applyAlignment="1">
      <alignment horizontal="right"/>
    </xf>
    <xf numFmtId="2" fontId="18" fillId="0" borderId="39" xfId="0" applyNumberFormat="1" applyFont="1" applyFill="1" applyBorder="1" applyAlignment="1">
      <alignment horizontal="right"/>
    </xf>
    <xf numFmtId="0" fontId="17" fillId="0" borderId="4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2" fontId="24" fillId="0" borderId="2" xfId="0" applyNumberFormat="1" applyFont="1" applyFill="1" applyBorder="1" applyAlignment="1">
      <alignment horizontal="right"/>
    </xf>
    <xf numFmtId="2" fontId="24" fillId="0" borderId="3" xfId="0" applyNumberFormat="1" applyFont="1" applyFill="1" applyBorder="1" applyAlignment="1">
      <alignment horizontal="right"/>
    </xf>
    <xf numFmtId="2" fontId="17" fillId="0" borderId="3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2" fontId="19" fillId="0" borderId="5" xfId="0" applyNumberFormat="1" applyFont="1" applyBorder="1" applyAlignment="1">
      <alignment horizontal="right"/>
    </xf>
    <xf numFmtId="1" fontId="17" fillId="0" borderId="4" xfId="0" applyNumberFormat="1" applyFont="1" applyFill="1" applyBorder="1" applyAlignment="1">
      <alignment horizontal="right"/>
    </xf>
    <xf numFmtId="1" fontId="17" fillId="0" borderId="1" xfId="0" applyNumberFormat="1" applyFont="1" applyFill="1" applyBorder="1" applyAlignment="1">
      <alignment horizontal="right"/>
    </xf>
    <xf numFmtId="4" fontId="18" fillId="0" borderId="6" xfId="0" applyNumberFormat="1" applyFont="1" applyFill="1" applyBorder="1" applyAlignment="1">
      <alignment/>
    </xf>
    <xf numFmtId="2" fontId="17" fillId="0" borderId="4" xfId="0" applyNumberFormat="1" applyFont="1" applyFill="1" applyBorder="1" applyAlignment="1">
      <alignment horizontal="right"/>
    </xf>
    <xf numFmtId="2" fontId="18" fillId="0" borderId="5" xfId="0" applyNumberFormat="1" applyFont="1" applyFill="1" applyBorder="1" applyAlignment="1">
      <alignment horizontal="right"/>
    </xf>
    <xf numFmtId="0" fontId="17" fillId="0" borderId="30" xfId="0" applyFont="1" applyFill="1" applyBorder="1" applyAlignment="1">
      <alignment horizontal="right"/>
    </xf>
    <xf numFmtId="0" fontId="17" fillId="0" borderId="8" xfId="0" applyFont="1" applyFill="1" applyBorder="1" applyAlignment="1">
      <alignment horizontal="right"/>
    </xf>
    <xf numFmtId="2" fontId="17" fillId="0" borderId="9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/>
    </xf>
    <xf numFmtId="2" fontId="17" fillId="0" borderId="10" xfId="0" applyNumberFormat="1" applyFont="1" applyBorder="1" applyAlignment="1">
      <alignment horizontal="right"/>
    </xf>
    <xf numFmtId="2" fontId="19" fillId="0" borderId="11" xfId="0" applyNumberFormat="1" applyFont="1" applyBorder="1" applyAlignment="1">
      <alignment horizontal="right"/>
    </xf>
    <xf numFmtId="2" fontId="19" fillId="0" borderId="12" xfId="0" applyNumberFormat="1" applyFont="1" applyFill="1" applyBorder="1" applyAlignment="1">
      <alignment horizontal="right"/>
    </xf>
    <xf numFmtId="1" fontId="17" fillId="0" borderId="11" xfId="0" applyNumberFormat="1" applyFont="1" applyFill="1" applyBorder="1" applyAlignment="1">
      <alignment horizontal="right"/>
    </xf>
    <xf numFmtId="1" fontId="17" fillId="0" borderId="8" xfId="0" applyNumberFormat="1" applyFont="1" applyFill="1" applyBorder="1" applyAlignment="1">
      <alignment horizontal="right"/>
    </xf>
    <xf numFmtId="2" fontId="17" fillId="0" borderId="11" xfId="0" applyNumberFormat="1" applyFont="1" applyFill="1" applyBorder="1" applyAlignment="1">
      <alignment horizontal="right"/>
    </xf>
    <xf numFmtId="2" fontId="18" fillId="0" borderId="41" xfId="0" applyNumberFormat="1" applyFont="1" applyFill="1" applyBorder="1" applyAlignment="1">
      <alignment horizontal="right"/>
    </xf>
    <xf numFmtId="0" fontId="17" fillId="0" borderId="31" xfId="0" applyFont="1" applyFill="1" applyBorder="1" applyAlignment="1">
      <alignment horizontal="right"/>
    </xf>
    <xf numFmtId="0" fontId="19" fillId="0" borderId="4" xfId="0" applyFont="1" applyBorder="1" applyAlignment="1">
      <alignment horizontal="right"/>
    </xf>
    <xf numFmtId="1" fontId="19" fillId="0" borderId="11" xfId="0" applyNumberFormat="1" applyFont="1" applyBorder="1" applyAlignment="1">
      <alignment horizontal="right"/>
    </xf>
    <xf numFmtId="0" fontId="19" fillId="0" borderId="19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37" xfId="0" applyFont="1" applyBorder="1" applyAlignment="1">
      <alignment/>
    </xf>
    <xf numFmtId="164" fontId="19" fillId="0" borderId="5" xfId="0" applyNumberFormat="1" applyFont="1" applyBorder="1" applyAlignment="1">
      <alignment/>
    </xf>
    <xf numFmtId="164" fontId="19" fillId="0" borderId="27" xfId="0" applyNumberFormat="1" applyFont="1" applyBorder="1" applyAlignment="1">
      <alignment/>
    </xf>
    <xf numFmtId="164" fontId="19" fillId="0" borderId="42" xfId="0" applyNumberFormat="1" applyFont="1" applyBorder="1" applyAlignment="1">
      <alignment/>
    </xf>
    <xf numFmtId="0" fontId="17" fillId="0" borderId="22" xfId="0" applyFont="1" applyFill="1" applyBorder="1" applyAlignment="1" quotePrefix="1">
      <alignment horizontal="center"/>
    </xf>
    <xf numFmtId="169" fontId="19" fillId="0" borderId="27" xfId="0" applyNumberFormat="1" applyFont="1" applyFill="1" applyBorder="1" applyAlignment="1">
      <alignment horizontal="right"/>
    </xf>
    <xf numFmtId="0" fontId="17" fillId="0" borderId="43" xfId="0" applyFont="1" applyFill="1" applyBorder="1" applyAlignment="1">
      <alignment horizontal="left"/>
    </xf>
    <xf numFmtId="0" fontId="17" fillId="0" borderId="22" xfId="0" applyFont="1" applyFill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/>
    </xf>
    <xf numFmtId="1" fontId="17" fillId="0" borderId="9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/>
    </xf>
    <xf numFmtId="0" fontId="17" fillId="0" borderId="11" xfId="0" applyNumberFormat="1" applyFont="1" applyFill="1" applyBorder="1" applyAlignment="1">
      <alignment horizontal="center"/>
    </xf>
    <xf numFmtId="0" fontId="17" fillId="0" borderId="9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9" fillId="0" borderId="44" xfId="0" applyFont="1" applyFill="1" applyBorder="1" applyAlignment="1">
      <alignment/>
    </xf>
    <xf numFmtId="49" fontId="17" fillId="0" borderId="9" xfId="0" applyNumberFormat="1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31" xfId="0" applyNumberFormat="1" applyFont="1" applyFill="1" applyBorder="1" applyAlignment="1" quotePrefix="1">
      <alignment horizontal="center"/>
    </xf>
    <xf numFmtId="0" fontId="17" fillId="0" borderId="15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right"/>
    </xf>
    <xf numFmtId="196" fontId="18" fillId="0" borderId="16" xfId="0" applyNumberFormat="1" applyFont="1" applyFill="1" applyBorder="1" applyAlignment="1" applyProtection="1">
      <alignment vertical="center"/>
      <protection/>
    </xf>
    <xf numFmtId="2" fontId="18" fillId="0" borderId="17" xfId="0" applyNumberFormat="1" applyFont="1" applyFill="1" applyBorder="1" applyAlignment="1" applyProtection="1">
      <alignment vertical="center"/>
      <protection/>
    </xf>
    <xf numFmtId="2" fontId="18" fillId="0" borderId="17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1" fontId="19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>
      <alignment/>
    </xf>
    <xf numFmtId="0" fontId="19" fillId="0" borderId="45" xfId="0" applyFont="1" applyFill="1" applyBorder="1" applyAlignment="1">
      <alignment/>
    </xf>
    <xf numFmtId="169" fontId="18" fillId="0" borderId="16" xfId="0" applyNumberFormat="1" applyFont="1" applyFill="1" applyBorder="1" applyAlignment="1">
      <alignment horizontal="right"/>
    </xf>
    <xf numFmtId="2" fontId="18" fillId="0" borderId="45" xfId="0" applyNumberFormat="1" applyFont="1" applyFill="1" applyBorder="1" applyAlignment="1">
      <alignment horizontal="right"/>
    </xf>
    <xf numFmtId="0" fontId="17" fillId="0" borderId="32" xfId="0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0" fontId="18" fillId="0" borderId="24" xfId="0" applyNumberFormat="1" applyFont="1" applyFill="1" applyBorder="1" applyAlignment="1">
      <alignment horizontal="right"/>
    </xf>
    <xf numFmtId="196" fontId="18" fillId="0" borderId="23" xfId="0" applyNumberFormat="1" applyFont="1" applyFill="1" applyBorder="1" applyAlignment="1" applyProtection="1">
      <alignment vertical="center"/>
      <protection/>
    </xf>
    <xf numFmtId="2" fontId="18" fillId="0" borderId="24" xfId="0" applyNumberFormat="1" applyFont="1" applyFill="1" applyBorder="1" applyAlignment="1" applyProtection="1">
      <alignment vertical="center"/>
      <protection/>
    </xf>
    <xf numFmtId="2" fontId="18" fillId="0" borderId="24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1" fontId="1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/>
    </xf>
    <xf numFmtId="0" fontId="19" fillId="0" borderId="43" xfId="0" applyFont="1" applyFill="1" applyBorder="1" applyAlignment="1">
      <alignment/>
    </xf>
    <xf numFmtId="2" fontId="18" fillId="0" borderId="43" xfId="0" applyNumberFormat="1" applyFont="1" applyFill="1" applyBorder="1" applyAlignment="1">
      <alignment horizontal="right"/>
    </xf>
    <xf numFmtId="0" fontId="17" fillId="0" borderId="33" xfId="0" applyNumberFormat="1" applyFont="1" applyFill="1" applyBorder="1" applyAlignment="1">
      <alignment horizontal="center"/>
    </xf>
    <xf numFmtId="0" fontId="17" fillId="0" borderId="34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right"/>
    </xf>
    <xf numFmtId="0" fontId="18" fillId="0" borderId="37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19" fillId="0" borderId="46" xfId="0" applyFont="1" applyFill="1" applyBorder="1" applyAlignment="1">
      <alignment/>
    </xf>
    <xf numFmtId="169" fontId="18" fillId="0" borderId="47" xfId="0" applyNumberFormat="1" applyFont="1" applyFill="1" applyBorder="1" applyAlignment="1">
      <alignment horizontal="right"/>
    </xf>
    <xf numFmtId="2" fontId="18" fillId="0" borderId="46" xfId="0" applyNumberFormat="1" applyFont="1" applyFill="1" applyBorder="1" applyAlignment="1">
      <alignment horizontal="right"/>
    </xf>
    <xf numFmtId="0" fontId="17" fillId="0" borderId="40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right"/>
    </xf>
    <xf numFmtId="196" fontId="17" fillId="0" borderId="3" xfId="0" applyNumberFormat="1" applyFont="1" applyFill="1" applyBorder="1" applyAlignment="1" applyProtection="1">
      <alignment vertical="center"/>
      <protection/>
    </xf>
    <xf numFmtId="2" fontId="17" fillId="0" borderId="3" xfId="0" applyNumberFormat="1" applyFont="1" applyFill="1" applyBorder="1" applyAlignment="1" applyProtection="1">
      <alignment vertical="center"/>
      <protection/>
    </xf>
    <xf numFmtId="2" fontId="17" fillId="0" borderId="3" xfId="0" applyNumberFormat="1" applyFont="1" applyFill="1" applyBorder="1" applyAlignment="1">
      <alignment/>
    </xf>
    <xf numFmtId="169" fontId="17" fillId="0" borderId="3" xfId="0" applyNumberFormat="1" applyFont="1" applyFill="1" applyBorder="1" applyAlignment="1" applyProtection="1">
      <alignment vertical="center"/>
      <protection/>
    </xf>
    <xf numFmtId="0" fontId="17" fillId="0" borderId="4" xfId="0" applyFont="1" applyFill="1" applyBorder="1" applyAlignment="1">
      <alignment/>
    </xf>
    <xf numFmtId="169" fontId="19" fillId="0" borderId="5" xfId="0" applyNumberFormat="1" applyFont="1" applyFill="1" applyBorder="1" applyAlignment="1" applyProtection="1">
      <alignment vertical="center"/>
      <protection/>
    </xf>
    <xf numFmtId="1" fontId="19" fillId="0" borderId="0" xfId="0" applyNumberFormat="1" applyFont="1" applyAlignment="1">
      <alignment/>
    </xf>
    <xf numFmtId="0" fontId="17" fillId="0" borderId="5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169" fontId="18" fillId="0" borderId="3" xfId="0" applyNumberFormat="1" applyFont="1" applyFill="1" applyBorder="1" applyAlignment="1">
      <alignment horizontal="right"/>
    </xf>
    <xf numFmtId="2" fontId="18" fillId="0" borderId="4" xfId="0" applyNumberFormat="1" applyFont="1" applyFill="1" applyBorder="1" applyAlignment="1">
      <alignment horizontal="right"/>
    </xf>
    <xf numFmtId="3" fontId="17" fillId="0" borderId="30" xfId="0" applyNumberFormat="1" applyFont="1" applyFill="1" applyBorder="1" applyAlignment="1">
      <alignment horizontal="right"/>
    </xf>
    <xf numFmtId="3" fontId="17" fillId="0" borderId="22" xfId="0" applyNumberFormat="1" applyFont="1" applyFill="1" applyBorder="1" applyAlignment="1">
      <alignment horizontal="center"/>
    </xf>
    <xf numFmtId="2" fontId="17" fillId="0" borderId="23" xfId="0" applyNumberFormat="1" applyFont="1" applyFill="1" applyBorder="1" applyAlignment="1">
      <alignment horizontal="right"/>
    </xf>
    <xf numFmtId="0" fontId="17" fillId="0" borderId="24" xfId="0" applyNumberFormat="1" applyFont="1" applyFill="1" applyBorder="1" applyAlignment="1">
      <alignment horizontal="right"/>
    </xf>
    <xf numFmtId="2" fontId="17" fillId="0" borderId="24" xfId="0" applyNumberFormat="1" applyFont="1" applyFill="1" applyBorder="1" applyAlignment="1">
      <alignment horizontal="right"/>
    </xf>
    <xf numFmtId="196" fontId="17" fillId="0" borderId="24" xfId="0" applyNumberFormat="1" applyFont="1" applyFill="1" applyBorder="1" applyAlignment="1" applyProtection="1">
      <alignment vertical="center"/>
      <protection/>
    </xf>
    <xf numFmtId="2" fontId="17" fillId="0" borderId="24" xfId="0" applyNumberFormat="1" applyFont="1" applyFill="1" applyBorder="1" applyAlignment="1" applyProtection="1">
      <alignment vertical="center"/>
      <protection/>
    </xf>
    <xf numFmtId="169" fontId="17" fillId="0" borderId="24" xfId="0" applyNumberFormat="1" applyFont="1" applyFill="1" applyBorder="1" applyAlignment="1" applyProtection="1">
      <alignment vertical="center"/>
      <protection/>
    </xf>
    <xf numFmtId="169" fontId="19" fillId="0" borderId="26" xfId="0" applyNumberFormat="1" applyFont="1" applyFill="1" applyBorder="1" applyAlignment="1" applyProtection="1">
      <alignment vertical="center"/>
      <protection/>
    </xf>
    <xf numFmtId="169" fontId="19" fillId="0" borderId="27" xfId="0" applyNumberFormat="1" applyFont="1" applyFill="1" applyBorder="1" applyAlignment="1" applyProtection="1">
      <alignment vertical="center"/>
      <protection/>
    </xf>
    <xf numFmtId="1" fontId="17" fillId="0" borderId="24" xfId="0" applyNumberFormat="1" applyFont="1" applyFill="1" applyBorder="1" applyAlignment="1">
      <alignment/>
    </xf>
    <xf numFmtId="1" fontId="19" fillId="0" borderId="26" xfId="0" applyNumberFormat="1" applyFont="1" applyFill="1" applyBorder="1" applyAlignment="1">
      <alignment/>
    </xf>
    <xf numFmtId="1" fontId="17" fillId="0" borderId="27" xfId="0" applyNumberFormat="1" applyFont="1" applyFill="1" applyBorder="1" applyAlignment="1">
      <alignment/>
    </xf>
    <xf numFmtId="169" fontId="18" fillId="0" borderId="17" xfId="0" applyNumberFormat="1" applyFont="1" applyFill="1" applyBorder="1" applyAlignment="1">
      <alignment horizontal="right"/>
    </xf>
    <xf numFmtId="2" fontId="17" fillId="0" borderId="26" xfId="0" applyNumberFormat="1" applyFont="1" applyFill="1" applyBorder="1" applyAlignment="1">
      <alignment horizontal="right"/>
    </xf>
    <xf numFmtId="3" fontId="17" fillId="0" borderId="33" xfId="0" applyNumberFormat="1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right"/>
    </xf>
    <xf numFmtId="169" fontId="17" fillId="0" borderId="10" xfId="0" applyNumberFormat="1" applyFont="1" applyFill="1" applyBorder="1" applyAlignment="1" applyProtection="1">
      <alignment vertical="center"/>
      <protection/>
    </xf>
    <xf numFmtId="2" fontId="17" fillId="0" borderId="10" xfId="0" applyNumberFormat="1" applyFont="1" applyFill="1" applyBorder="1" applyAlignment="1" applyProtection="1">
      <alignment vertical="center"/>
      <protection/>
    </xf>
    <xf numFmtId="169" fontId="19" fillId="0" borderId="12" xfId="0" applyNumberFormat="1" applyFont="1" applyFill="1" applyBorder="1" applyAlignment="1" applyProtection="1">
      <alignment vertical="center"/>
      <protection/>
    </xf>
    <xf numFmtId="1" fontId="17" fillId="0" borderId="12" xfId="0" applyNumberFormat="1" applyFont="1" applyFill="1" applyBorder="1" applyAlignment="1">
      <alignment horizontal="right"/>
    </xf>
    <xf numFmtId="169" fontId="18" fillId="0" borderId="48" xfId="0" applyNumberFormat="1" applyFont="1" applyFill="1" applyBorder="1" applyAlignment="1">
      <alignment horizontal="right"/>
    </xf>
    <xf numFmtId="2" fontId="18" fillId="0" borderId="49" xfId="0" applyNumberFormat="1" applyFont="1" applyFill="1" applyBorder="1" applyAlignment="1">
      <alignment horizontal="right"/>
    </xf>
    <xf numFmtId="3" fontId="17" fillId="0" borderId="31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69" fontId="20" fillId="0" borderId="0" xfId="0" applyNumberFormat="1" applyFont="1" applyFill="1" applyBorder="1" applyAlignment="1">
      <alignment/>
    </xf>
    <xf numFmtId="169" fontId="19" fillId="0" borderId="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169" fontId="19" fillId="0" borderId="17" xfId="0" applyNumberFormat="1" applyFont="1" applyFill="1" applyBorder="1" applyAlignment="1">
      <alignment/>
    </xf>
    <xf numFmtId="169" fontId="19" fillId="0" borderId="24" xfId="0" applyNumberFormat="1" applyFont="1" applyFill="1" applyBorder="1" applyAlignment="1">
      <alignment/>
    </xf>
    <xf numFmtId="196" fontId="18" fillId="0" borderId="9" xfId="0" applyNumberFormat="1" applyFont="1" applyFill="1" applyBorder="1" applyAlignment="1" applyProtection="1">
      <alignment vertical="center"/>
      <protection/>
    </xf>
    <xf numFmtId="2" fontId="18" fillId="0" borderId="10" xfId="0" applyNumberFormat="1" applyFont="1" applyFill="1" applyBorder="1" applyAlignment="1" applyProtection="1">
      <alignment vertical="center"/>
      <protection/>
    </xf>
    <xf numFmtId="2" fontId="18" fillId="0" borderId="10" xfId="0" applyNumberFormat="1" applyFont="1" applyFill="1" applyBorder="1" applyAlignment="1">
      <alignment/>
    </xf>
    <xf numFmtId="169" fontId="19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14" fontId="17" fillId="0" borderId="1" xfId="0" applyNumberFormat="1" applyFont="1" applyFill="1" applyBorder="1" applyAlignment="1" quotePrefix="1">
      <alignment horizontal="center"/>
    </xf>
    <xf numFmtId="1" fontId="17" fillId="0" borderId="2" xfId="0" applyNumberFormat="1" applyFont="1" applyFill="1" applyBorder="1" applyAlignment="1" applyProtection="1">
      <alignment horizontal="left"/>
      <protection locked="0"/>
    </xf>
    <xf numFmtId="0" fontId="17" fillId="0" borderId="6" xfId="0" applyFont="1" applyFill="1" applyBorder="1" applyAlignment="1">
      <alignment horizontal="left"/>
    </xf>
    <xf numFmtId="0" fontId="17" fillId="0" borderId="50" xfId="0" applyFont="1" applyFill="1" applyBorder="1" applyAlignment="1">
      <alignment horizontal="left"/>
    </xf>
    <xf numFmtId="1" fontId="17" fillId="0" borderId="10" xfId="0" applyNumberFormat="1" applyFont="1" applyBorder="1" applyAlignment="1">
      <alignment horizontal="right"/>
    </xf>
    <xf numFmtId="1" fontId="19" fillId="0" borderId="12" xfId="0" applyNumberFormat="1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5" fontId="17" fillId="0" borderId="12" xfId="0" applyNumberFormat="1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center"/>
    </xf>
    <xf numFmtId="0" fontId="17" fillId="0" borderId="14" xfId="0" applyNumberFormat="1" applyFont="1" applyFill="1" applyBorder="1" applyAlignment="1" quotePrefix="1">
      <alignment horizontal="center"/>
    </xf>
    <xf numFmtId="170" fontId="18" fillId="0" borderId="17" xfId="0" applyNumberFormat="1" applyFont="1" applyFill="1" applyBorder="1" applyAlignment="1">
      <alignment horizontal="center"/>
    </xf>
    <xf numFmtId="170" fontId="18" fillId="0" borderId="17" xfId="0" applyNumberFormat="1" applyFont="1" applyBorder="1" applyAlignment="1">
      <alignment horizontal="right"/>
    </xf>
    <xf numFmtId="4" fontId="18" fillId="0" borderId="17" xfId="0" applyNumberFormat="1" applyFont="1" applyBorder="1" applyAlignment="1">
      <alignment horizontal="right"/>
    </xf>
    <xf numFmtId="0" fontId="19" fillId="0" borderId="21" xfId="0" applyNumberFormat="1" applyFont="1" applyBorder="1" applyAlignment="1">
      <alignment horizontal="right"/>
    </xf>
    <xf numFmtId="3" fontId="18" fillId="0" borderId="17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0" fontId="19" fillId="0" borderId="21" xfId="0" applyFont="1" applyBorder="1" applyAlignment="1">
      <alignment/>
    </xf>
    <xf numFmtId="2" fontId="18" fillId="0" borderId="6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170" fontId="18" fillId="0" borderId="24" xfId="0" applyNumberFormat="1" applyFont="1" applyFill="1" applyBorder="1" applyAlignment="1">
      <alignment horizontal="center"/>
    </xf>
    <xf numFmtId="170" fontId="18" fillId="0" borderId="24" xfId="0" applyNumberFormat="1" applyFont="1" applyFill="1" applyBorder="1" applyAlignment="1">
      <alignment horizontal="right"/>
    </xf>
    <xf numFmtId="4" fontId="18" fillId="0" borderId="24" xfId="0" applyNumberFormat="1" applyFont="1" applyFill="1" applyBorder="1" applyAlignment="1">
      <alignment horizontal="right"/>
    </xf>
    <xf numFmtId="3" fontId="18" fillId="0" borderId="24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0" fontId="19" fillId="0" borderId="27" xfId="0" applyFont="1" applyBorder="1" applyAlignment="1">
      <alignment/>
    </xf>
    <xf numFmtId="2" fontId="18" fillId="0" borderId="25" xfId="0" applyNumberFormat="1" applyFont="1" applyFill="1" applyBorder="1" applyAlignment="1">
      <alignment horizontal="center"/>
    </xf>
    <xf numFmtId="2" fontId="18" fillId="0" borderId="27" xfId="0" applyNumberFormat="1" applyFont="1" applyFill="1" applyBorder="1" applyAlignment="1">
      <alignment horizontal="center"/>
    </xf>
    <xf numFmtId="170" fontId="18" fillId="0" borderId="24" xfId="0" applyNumberFormat="1" applyFont="1" applyBorder="1" applyAlignment="1">
      <alignment horizontal="right"/>
    </xf>
    <xf numFmtId="4" fontId="18" fillId="0" borderId="24" xfId="0" applyNumberFormat="1" applyFont="1" applyBorder="1" applyAlignment="1">
      <alignment horizontal="right"/>
    </xf>
    <xf numFmtId="2" fontId="19" fillId="0" borderId="26" xfId="0" applyNumberFormat="1" applyFont="1" applyBorder="1" applyAlignment="1">
      <alignment horizontal="right"/>
    </xf>
    <xf numFmtId="4" fontId="18" fillId="0" borderId="24" xfId="0" applyNumberFormat="1" applyFont="1" applyBorder="1" applyAlignment="1" quotePrefix="1">
      <alignment horizontal="right"/>
    </xf>
    <xf numFmtId="3" fontId="18" fillId="0" borderId="24" xfId="0" applyNumberFormat="1" applyFont="1" applyFill="1" applyBorder="1" applyAlignment="1">
      <alignment/>
    </xf>
    <xf numFmtId="0" fontId="19" fillId="0" borderId="26" xfId="0" applyFon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0" fontId="19" fillId="0" borderId="27" xfId="0" applyFont="1" applyFill="1" applyBorder="1" applyAlignment="1">
      <alignment/>
    </xf>
    <xf numFmtId="170" fontId="18" fillId="0" borderId="36" xfId="0" applyNumberFormat="1" applyFont="1" applyFill="1" applyBorder="1" applyAlignment="1">
      <alignment horizontal="center"/>
    </xf>
    <xf numFmtId="170" fontId="18" fillId="0" borderId="36" xfId="0" applyNumberFormat="1" applyFont="1" applyBorder="1" applyAlignment="1">
      <alignment horizontal="right"/>
    </xf>
    <xf numFmtId="4" fontId="18" fillId="0" borderId="36" xfId="0" applyNumberFormat="1" applyFont="1" applyBorder="1" applyAlignment="1">
      <alignment horizontal="right"/>
    </xf>
    <xf numFmtId="2" fontId="19" fillId="0" borderId="37" xfId="0" applyNumberFormat="1" applyFont="1" applyBorder="1" applyAlignment="1">
      <alignment horizontal="right"/>
    </xf>
    <xf numFmtId="0" fontId="19" fillId="0" borderId="42" xfId="0" applyNumberFormat="1" applyFont="1" applyBorder="1" applyAlignment="1">
      <alignment horizontal="right"/>
    </xf>
    <xf numFmtId="2" fontId="18" fillId="0" borderId="51" xfId="0" applyNumberFormat="1" applyFont="1" applyFill="1" applyBorder="1" applyAlignment="1">
      <alignment horizontal="center"/>
    </xf>
    <xf numFmtId="2" fontId="18" fillId="0" borderId="4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right"/>
    </xf>
    <xf numFmtId="168" fontId="17" fillId="0" borderId="3" xfId="0" applyNumberFormat="1" applyFont="1" applyFill="1" applyBorder="1" applyAlignment="1">
      <alignment horizontal="right"/>
    </xf>
    <xf numFmtId="168" fontId="17" fillId="0" borderId="3" xfId="0" applyNumberFormat="1" applyFont="1" applyFill="1" applyBorder="1" applyAlignment="1">
      <alignment horizontal="center"/>
    </xf>
    <xf numFmtId="170" fontId="17" fillId="0" borderId="3" xfId="0" applyNumberFormat="1" applyFont="1" applyFill="1" applyBorder="1" applyAlignment="1">
      <alignment horizontal="center"/>
    </xf>
    <xf numFmtId="170" fontId="17" fillId="0" borderId="3" xfId="0" applyNumberFormat="1" applyFont="1" applyBorder="1" applyAlignment="1">
      <alignment horizontal="right"/>
    </xf>
    <xf numFmtId="4" fontId="17" fillId="0" borderId="3" xfId="0" applyNumberFormat="1" applyFont="1" applyBorder="1" applyAlignment="1">
      <alignment horizontal="right"/>
    </xf>
    <xf numFmtId="2" fontId="19" fillId="0" borderId="4" xfId="0" applyNumberFormat="1" applyFont="1" applyBorder="1" applyAlignment="1">
      <alignment horizontal="right"/>
    </xf>
    <xf numFmtId="3" fontId="17" fillId="0" borderId="3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19" fillId="0" borderId="5" xfId="0" applyNumberFormat="1" applyFont="1" applyBorder="1" applyAlignment="1">
      <alignment/>
    </xf>
    <xf numFmtId="2" fontId="17" fillId="0" borderId="6" xfId="0" applyNumberFormat="1" applyFont="1" applyFill="1" applyBorder="1" applyAlignment="1">
      <alignment horizontal="center"/>
    </xf>
    <xf numFmtId="2" fontId="17" fillId="0" borderId="5" xfId="0" applyNumberFormat="1" applyFont="1" applyFill="1" applyBorder="1" applyAlignment="1">
      <alignment horizontal="center"/>
    </xf>
    <xf numFmtId="0" fontId="17" fillId="0" borderId="30" xfId="0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 quotePrefix="1">
      <alignment horizontal="center"/>
    </xf>
    <xf numFmtId="170" fontId="17" fillId="0" borderId="10" xfId="0" applyNumberFormat="1" applyFont="1" applyFill="1" applyBorder="1" applyAlignment="1">
      <alignment horizontal="center"/>
    </xf>
    <xf numFmtId="170" fontId="17" fillId="0" borderId="10" xfId="0" applyNumberFormat="1" applyFont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2" fontId="19" fillId="0" borderId="11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8" fillId="0" borderId="9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 horizontal="center"/>
    </xf>
    <xf numFmtId="3" fontId="17" fillId="0" borderId="31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70" fontId="18" fillId="0" borderId="16" xfId="0" applyNumberFormat="1" applyFont="1" applyFill="1" applyBorder="1" applyAlignment="1">
      <alignment horizontal="right"/>
    </xf>
    <xf numFmtId="170" fontId="18" fillId="0" borderId="17" xfId="0" applyNumberFormat="1" applyFont="1" applyFill="1" applyBorder="1" applyAlignment="1">
      <alignment horizontal="right"/>
    </xf>
    <xf numFmtId="170" fontId="25" fillId="0" borderId="17" xfId="0" applyNumberFormat="1" applyFont="1" applyFill="1" applyBorder="1" applyAlignment="1">
      <alignment horizontal="center"/>
    </xf>
    <xf numFmtId="170" fontId="18" fillId="0" borderId="23" xfId="0" applyNumberFormat="1" applyFont="1" applyFill="1" applyBorder="1" applyAlignment="1">
      <alignment horizontal="right"/>
    </xf>
    <xf numFmtId="170" fontId="25" fillId="0" borderId="24" xfId="0" applyNumberFormat="1" applyFont="1" applyFill="1" applyBorder="1" applyAlignment="1">
      <alignment horizontal="center"/>
    </xf>
    <xf numFmtId="170" fontId="26" fillId="0" borderId="24" xfId="0" applyNumberFormat="1" applyFont="1" applyFill="1" applyBorder="1" applyAlignment="1">
      <alignment horizontal="right"/>
    </xf>
    <xf numFmtId="170" fontId="18" fillId="0" borderId="35" xfId="0" applyNumberFormat="1" applyFont="1" applyFill="1" applyBorder="1" applyAlignment="1">
      <alignment horizontal="right"/>
    </xf>
    <xf numFmtId="170" fontId="18" fillId="0" borderId="36" xfId="0" applyNumberFormat="1" applyFont="1" applyFill="1" applyBorder="1" applyAlignment="1">
      <alignment horizontal="right"/>
    </xf>
    <xf numFmtId="170" fontId="25" fillId="0" borderId="36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0" xfId="23" applyFont="1" applyBorder="1" applyAlignment="1">
      <alignment horizontal="center"/>
      <protection/>
    </xf>
    <xf numFmtId="0" fontId="18" fillId="0" borderId="0" xfId="23" applyFont="1" applyBorder="1">
      <alignment/>
      <protection/>
    </xf>
    <xf numFmtId="0" fontId="18" fillId="0" borderId="0" xfId="23" applyFont="1" applyBorder="1" applyAlignment="1">
      <alignment horizontal="center"/>
      <protection/>
    </xf>
    <xf numFmtId="0" fontId="17" fillId="0" borderId="1" xfId="23" applyFont="1" applyFill="1" applyBorder="1" applyAlignment="1" quotePrefix="1">
      <alignment horizontal="center"/>
      <protection/>
    </xf>
    <xf numFmtId="14" fontId="17" fillId="0" borderId="2" xfId="23" applyNumberFormat="1" applyFont="1" applyFill="1" applyBorder="1" applyAlignment="1">
      <alignment horizontal="centerContinuous"/>
      <protection/>
    </xf>
    <xf numFmtId="0" fontId="17" fillId="0" borderId="3" xfId="23" applyFont="1" applyFill="1" applyBorder="1" applyAlignment="1">
      <alignment horizontal="centerContinuous"/>
      <protection/>
    </xf>
    <xf numFmtId="168" fontId="17" fillId="0" borderId="3" xfId="23" applyNumberFormat="1" applyFont="1" applyFill="1" applyBorder="1" applyAlignment="1">
      <alignment horizontal="centerContinuous"/>
      <protection/>
    </xf>
    <xf numFmtId="170" fontId="17" fillId="0" borderId="3" xfId="23" applyNumberFormat="1" applyFont="1" applyFill="1" applyBorder="1" applyAlignment="1">
      <alignment horizontal="centerContinuous"/>
      <protection/>
    </xf>
    <xf numFmtId="170" fontId="17" fillId="0" borderId="3" xfId="23" applyNumberFormat="1" applyFont="1" applyBorder="1" applyAlignment="1">
      <alignment horizontal="center"/>
      <protection/>
    </xf>
    <xf numFmtId="2" fontId="17" fillId="0" borderId="3" xfId="23" applyNumberFormat="1" applyFont="1" applyBorder="1" applyAlignment="1">
      <alignment horizontal="center"/>
      <protection/>
    </xf>
    <xf numFmtId="2" fontId="19" fillId="0" borderId="4" xfId="23" applyNumberFormat="1" applyFont="1" applyBorder="1" applyAlignment="1">
      <alignment horizontal="center"/>
      <protection/>
    </xf>
    <xf numFmtId="2" fontId="19" fillId="0" borderId="5" xfId="23" applyNumberFormat="1" applyFont="1" applyBorder="1" applyAlignment="1">
      <alignment horizontal="center"/>
      <protection/>
    </xf>
    <xf numFmtId="0" fontId="17" fillId="0" borderId="3" xfId="23" applyFont="1" applyBorder="1" applyAlignment="1">
      <alignment horizontal="left"/>
      <protection/>
    </xf>
    <xf numFmtId="0" fontId="19" fillId="0" borderId="4" xfId="23" applyFont="1" applyBorder="1" applyAlignment="1">
      <alignment horizontal="center"/>
      <protection/>
    </xf>
    <xf numFmtId="1" fontId="19" fillId="0" borderId="5" xfId="23" applyNumberFormat="1" applyFont="1" applyBorder="1" applyAlignment="1">
      <alignment horizontal="right"/>
      <protection/>
    </xf>
    <xf numFmtId="0" fontId="17" fillId="0" borderId="52" xfId="23" applyFont="1" applyFill="1" applyBorder="1" applyAlignment="1">
      <alignment horizontal="left"/>
      <protection/>
    </xf>
    <xf numFmtId="0" fontId="17" fillId="0" borderId="4" xfId="23" applyFont="1" applyFill="1" applyBorder="1" applyAlignment="1">
      <alignment horizontal="center"/>
      <protection/>
    </xf>
    <xf numFmtId="0" fontId="17" fillId="0" borderId="2" xfId="23" applyFont="1" applyFill="1" applyBorder="1" applyAlignment="1">
      <alignment horizontal="left"/>
      <protection/>
    </xf>
    <xf numFmtId="0" fontId="17" fillId="0" borderId="5" xfId="23" applyFont="1" applyFill="1" applyBorder="1" applyAlignment="1">
      <alignment horizontal="center"/>
      <protection/>
    </xf>
    <xf numFmtId="0" fontId="17" fillId="0" borderId="30" xfId="23" applyFont="1" applyFill="1" applyBorder="1" applyAlignment="1">
      <alignment horizontal="center"/>
      <protection/>
    </xf>
    <xf numFmtId="2" fontId="17" fillId="0" borderId="0" xfId="23" applyNumberFormat="1" applyFont="1" applyBorder="1" applyAlignment="1">
      <alignment horizontal="center"/>
      <protection/>
    </xf>
    <xf numFmtId="0" fontId="17" fillId="0" borderId="8" xfId="23" applyNumberFormat="1" applyFont="1" applyFill="1" applyBorder="1" applyAlignment="1">
      <alignment horizontal="center"/>
      <protection/>
    </xf>
    <xf numFmtId="1" fontId="17" fillId="0" borderId="9" xfId="23" applyNumberFormat="1" applyFont="1" applyFill="1" applyBorder="1" applyAlignment="1">
      <alignment horizontal="center"/>
      <protection/>
    </xf>
    <xf numFmtId="1" fontId="17" fillId="0" borderId="10" xfId="23" applyNumberFormat="1" applyFont="1" applyFill="1" applyBorder="1" applyAlignment="1">
      <alignment horizontal="center"/>
      <protection/>
    </xf>
    <xf numFmtId="1" fontId="17" fillId="0" borderId="10" xfId="23" applyNumberFormat="1" applyFont="1" applyBorder="1" applyAlignment="1">
      <alignment horizontal="center"/>
      <protection/>
    </xf>
    <xf numFmtId="1" fontId="19" fillId="0" borderId="11" xfId="23" applyNumberFormat="1" applyFont="1" applyBorder="1" applyAlignment="1">
      <alignment horizontal="center"/>
      <protection/>
    </xf>
    <xf numFmtId="1" fontId="19" fillId="0" borderId="12" xfId="23" applyNumberFormat="1" applyFont="1" applyBorder="1" applyAlignment="1">
      <alignment horizontal="center"/>
      <protection/>
    </xf>
    <xf numFmtId="0" fontId="17" fillId="0" borderId="11" xfId="23" applyFont="1" applyBorder="1" applyAlignment="1">
      <alignment horizontal="center"/>
      <protection/>
    </xf>
    <xf numFmtId="0" fontId="19" fillId="0" borderId="11" xfId="23" applyFont="1" applyBorder="1" applyAlignment="1">
      <alignment horizontal="center"/>
      <protection/>
    </xf>
    <xf numFmtId="0" fontId="17" fillId="0" borderId="42" xfId="23" applyFont="1" applyBorder="1" applyAlignment="1">
      <alignment horizontal="center"/>
      <protection/>
    </xf>
    <xf numFmtId="49" fontId="17" fillId="0" borderId="13" xfId="23" applyNumberFormat="1" applyFont="1" applyFill="1" applyBorder="1" applyAlignment="1">
      <alignment horizontal="center"/>
      <protection/>
    </xf>
    <xf numFmtId="0" fontId="17" fillId="0" borderId="11" xfId="23" applyFont="1" applyFill="1" applyBorder="1" applyAlignment="1">
      <alignment horizontal="center"/>
      <protection/>
    </xf>
    <xf numFmtId="0" fontId="17" fillId="0" borderId="12" xfId="23" applyFont="1" applyFill="1" applyBorder="1" applyAlignment="1">
      <alignment horizontal="center"/>
      <protection/>
    </xf>
    <xf numFmtId="0" fontId="19" fillId="0" borderId="14" xfId="23" applyFont="1" applyBorder="1" applyAlignment="1">
      <alignment horizontal="center"/>
      <protection/>
    </xf>
    <xf numFmtId="0" fontId="17" fillId="0" borderId="31" xfId="23" applyNumberFormat="1" applyFont="1" applyFill="1" applyBorder="1" applyAlignment="1" quotePrefix="1">
      <alignment horizontal="center"/>
      <protection/>
    </xf>
    <xf numFmtId="0" fontId="17" fillId="0" borderId="15" xfId="23" applyNumberFormat="1" applyFont="1" applyFill="1" applyBorder="1" applyAlignment="1">
      <alignment horizontal="center"/>
      <protection/>
    </xf>
    <xf numFmtId="170" fontId="18" fillId="0" borderId="17" xfId="23" applyNumberFormat="1" applyFont="1" applyFill="1" applyBorder="1">
      <alignment/>
      <protection/>
    </xf>
    <xf numFmtId="170" fontId="18" fillId="0" borderId="17" xfId="23" applyNumberFormat="1" applyFont="1" applyFill="1" applyBorder="1" applyAlignment="1">
      <alignment horizontal="center"/>
      <protection/>
    </xf>
    <xf numFmtId="2" fontId="19" fillId="0" borderId="19" xfId="23" applyNumberFormat="1" applyFont="1" applyBorder="1" applyAlignment="1">
      <alignment horizontal="center"/>
      <protection/>
    </xf>
    <xf numFmtId="0" fontId="19" fillId="0" borderId="21" xfId="23" applyNumberFormat="1" applyFont="1" applyBorder="1" applyAlignment="1">
      <alignment horizontal="center"/>
      <protection/>
    </xf>
    <xf numFmtId="170" fontId="18" fillId="0" borderId="18" xfId="23" applyNumberFormat="1" applyFont="1" applyFill="1" applyBorder="1" applyAlignment="1">
      <alignment horizontal="right"/>
      <protection/>
    </xf>
    <xf numFmtId="170" fontId="18" fillId="0" borderId="19" xfId="23" applyNumberFormat="1" applyFont="1" applyFill="1" applyBorder="1" applyAlignment="1">
      <alignment horizontal="right"/>
      <protection/>
    </xf>
    <xf numFmtId="2" fontId="18" fillId="0" borderId="21" xfId="23" applyNumberFormat="1" applyFont="1" applyFill="1" applyBorder="1" applyAlignment="1">
      <alignment horizontal="right"/>
      <protection/>
    </xf>
    <xf numFmtId="2" fontId="19" fillId="0" borderId="21" xfId="23" applyNumberFormat="1" applyFont="1" applyFill="1" applyBorder="1" applyAlignment="1">
      <alignment horizontal="right"/>
      <protection/>
    </xf>
    <xf numFmtId="0" fontId="17" fillId="0" borderId="32" xfId="23" applyNumberFormat="1" applyFont="1" applyFill="1" applyBorder="1" applyAlignment="1">
      <alignment horizontal="center"/>
      <protection/>
    </xf>
    <xf numFmtId="0" fontId="18" fillId="0" borderId="0" xfId="23" applyFont="1" applyFill="1" applyBorder="1">
      <alignment/>
      <protection/>
    </xf>
    <xf numFmtId="2" fontId="18" fillId="0" borderId="0" xfId="23" applyNumberFormat="1" applyFont="1" applyBorder="1">
      <alignment/>
      <protection/>
    </xf>
    <xf numFmtId="0" fontId="17" fillId="0" borderId="22" xfId="23" applyNumberFormat="1" applyFont="1" applyFill="1" applyBorder="1" applyAlignment="1">
      <alignment horizontal="center"/>
      <protection/>
    </xf>
    <xf numFmtId="170" fontId="18" fillId="0" borderId="24" xfId="23" applyNumberFormat="1" applyFont="1" applyFill="1" applyBorder="1">
      <alignment/>
      <protection/>
    </xf>
    <xf numFmtId="170" fontId="18" fillId="0" borderId="24" xfId="23" applyNumberFormat="1" applyFont="1" applyFill="1" applyBorder="1" applyAlignment="1">
      <alignment horizontal="center"/>
      <protection/>
    </xf>
    <xf numFmtId="2" fontId="19" fillId="0" borderId="26" xfId="23" applyNumberFormat="1" applyFont="1" applyBorder="1" applyAlignment="1">
      <alignment horizontal="center"/>
      <protection/>
    </xf>
    <xf numFmtId="0" fontId="18" fillId="0" borderId="26" xfId="23" applyFont="1" applyFill="1" applyBorder="1" applyAlignment="1">
      <alignment horizontal="center"/>
      <protection/>
    </xf>
    <xf numFmtId="2" fontId="18" fillId="0" borderId="27" xfId="23" applyNumberFormat="1" applyFont="1" applyFill="1" applyBorder="1" applyAlignment="1">
      <alignment horizontal="right"/>
      <protection/>
    </xf>
    <xf numFmtId="0" fontId="17" fillId="0" borderId="33" xfId="23" applyNumberFormat="1" applyFont="1" applyFill="1" applyBorder="1" applyAlignment="1">
      <alignment horizontal="center"/>
      <protection/>
    </xf>
    <xf numFmtId="1" fontId="18" fillId="0" borderId="0" xfId="23" applyNumberFormat="1" applyFont="1" applyFill="1" applyBorder="1" applyAlignment="1">
      <alignment horizontal="right"/>
      <protection/>
    </xf>
    <xf numFmtId="0" fontId="18" fillId="0" borderId="26" xfId="23" applyFont="1" applyBorder="1" applyAlignment="1">
      <alignment horizontal="center"/>
      <protection/>
    </xf>
    <xf numFmtId="2" fontId="19" fillId="0" borderId="26" xfId="23" applyNumberFormat="1" applyFont="1" applyFill="1" applyBorder="1" applyAlignment="1">
      <alignment horizontal="center"/>
      <protection/>
    </xf>
    <xf numFmtId="0" fontId="17" fillId="0" borderId="34" xfId="23" applyNumberFormat="1" applyFont="1" applyFill="1" applyBorder="1" applyAlignment="1">
      <alignment horizontal="center"/>
      <protection/>
    </xf>
    <xf numFmtId="170" fontId="18" fillId="0" borderId="36" xfId="23" applyNumberFormat="1" applyFont="1" applyFill="1" applyBorder="1">
      <alignment/>
      <protection/>
    </xf>
    <xf numFmtId="170" fontId="18" fillId="0" borderId="36" xfId="23" applyNumberFormat="1" applyFont="1" applyFill="1" applyBorder="1" applyAlignment="1">
      <alignment horizontal="center"/>
      <protection/>
    </xf>
    <xf numFmtId="2" fontId="19" fillId="0" borderId="37" xfId="23" applyNumberFormat="1" applyFont="1" applyBorder="1" applyAlignment="1">
      <alignment horizontal="center"/>
      <protection/>
    </xf>
    <xf numFmtId="170" fontId="18" fillId="0" borderId="38" xfId="23" applyNumberFormat="1" applyFont="1" applyFill="1" applyBorder="1" applyAlignment="1">
      <alignment horizontal="right"/>
      <protection/>
    </xf>
    <xf numFmtId="170" fontId="18" fillId="0" borderId="53" xfId="23" applyNumberFormat="1" applyFont="1" applyFill="1" applyBorder="1" applyAlignment="1">
      <alignment horizontal="right"/>
      <protection/>
    </xf>
    <xf numFmtId="2" fontId="18" fillId="0" borderId="42" xfId="23" applyNumberFormat="1" applyFont="1" applyFill="1" applyBorder="1" applyAlignment="1">
      <alignment horizontal="right"/>
      <protection/>
    </xf>
    <xf numFmtId="2" fontId="19" fillId="0" borderId="39" xfId="23" applyNumberFormat="1" applyFont="1" applyFill="1" applyBorder="1" applyAlignment="1">
      <alignment horizontal="right"/>
      <protection/>
    </xf>
    <xf numFmtId="0" fontId="17" fillId="0" borderId="40" xfId="23" applyNumberFormat="1" applyFont="1" applyFill="1" applyBorder="1" applyAlignment="1">
      <alignment horizontal="center"/>
      <protection/>
    </xf>
    <xf numFmtId="2" fontId="18" fillId="0" borderId="0" xfId="23" applyNumberFormat="1" applyFont="1" applyBorder="1" applyAlignment="1">
      <alignment horizontal="center"/>
      <protection/>
    </xf>
    <xf numFmtId="3" fontId="17" fillId="0" borderId="1" xfId="23" applyNumberFormat="1" applyFont="1" applyFill="1" applyBorder="1" applyAlignment="1">
      <alignment horizontal="center"/>
      <protection/>
    </xf>
    <xf numFmtId="168" fontId="17" fillId="0" borderId="2" xfId="23" applyNumberFormat="1" applyFont="1" applyFill="1" applyBorder="1" applyAlignment="1">
      <alignment horizontal="right"/>
      <protection/>
    </xf>
    <xf numFmtId="168" fontId="17" fillId="0" borderId="3" xfId="23" applyNumberFormat="1" applyFont="1" applyFill="1" applyBorder="1" applyAlignment="1">
      <alignment horizontal="right"/>
      <protection/>
    </xf>
    <xf numFmtId="170" fontId="19" fillId="0" borderId="3" xfId="23" applyNumberFormat="1" applyFont="1" applyFill="1" applyBorder="1">
      <alignment/>
      <protection/>
    </xf>
    <xf numFmtId="0" fontId="17" fillId="0" borderId="4" xfId="23" applyFont="1" applyBorder="1" applyAlignment="1">
      <alignment horizontal="center"/>
      <protection/>
    </xf>
    <xf numFmtId="170" fontId="18" fillId="0" borderId="2" xfId="23" applyNumberFormat="1" applyFont="1" applyFill="1" applyBorder="1" applyAlignment="1">
      <alignment horizontal="right"/>
      <protection/>
    </xf>
    <xf numFmtId="170" fontId="18" fillId="0" borderId="5" xfId="23" applyNumberFormat="1" applyFont="1" applyFill="1" applyBorder="1" applyAlignment="1">
      <alignment horizontal="right"/>
      <protection/>
    </xf>
    <xf numFmtId="2" fontId="17" fillId="0" borderId="30" xfId="23" applyNumberFormat="1" applyFont="1" applyFill="1" applyBorder="1" applyAlignment="1">
      <alignment horizontal="right"/>
      <protection/>
    </xf>
    <xf numFmtId="2" fontId="19" fillId="0" borderId="50" xfId="23" applyNumberFormat="1" applyFont="1" applyFill="1" applyBorder="1" applyAlignment="1">
      <alignment horizontal="right"/>
      <protection/>
    </xf>
    <xf numFmtId="3" fontId="17" fillId="0" borderId="30" xfId="23" applyNumberFormat="1" applyFont="1" applyFill="1" applyBorder="1" applyAlignment="1">
      <alignment horizontal="right"/>
      <protection/>
    </xf>
    <xf numFmtId="3" fontId="17" fillId="0" borderId="8" xfId="23" applyNumberFormat="1" applyFont="1" applyFill="1" applyBorder="1" applyAlignment="1" quotePrefix="1">
      <alignment horizontal="center"/>
      <protection/>
    </xf>
    <xf numFmtId="170" fontId="17" fillId="0" borderId="10" xfId="23" applyNumberFormat="1" applyFont="1" applyFill="1" applyBorder="1">
      <alignment/>
      <protection/>
    </xf>
    <xf numFmtId="170" fontId="17" fillId="0" borderId="10" xfId="23" applyNumberFormat="1" applyFont="1" applyFill="1" applyBorder="1" applyAlignment="1">
      <alignment horizontal="right"/>
      <protection/>
    </xf>
    <xf numFmtId="2" fontId="19" fillId="0" borderId="11" xfId="23" applyNumberFormat="1" applyFont="1" applyFill="1" applyBorder="1" applyAlignment="1">
      <alignment horizontal="right"/>
      <protection/>
    </xf>
    <xf numFmtId="2" fontId="19" fillId="0" borderId="12" xfId="23" applyNumberFormat="1" applyFont="1" applyFill="1" applyBorder="1" applyAlignment="1">
      <alignment horizontal="right"/>
      <protection/>
    </xf>
    <xf numFmtId="1" fontId="17" fillId="0" borderId="11" xfId="23" applyNumberFormat="1" applyFont="1" applyBorder="1" applyAlignment="1">
      <alignment horizontal="center"/>
      <protection/>
    </xf>
    <xf numFmtId="1" fontId="17" fillId="0" borderId="31" xfId="23" applyNumberFormat="1" applyFont="1" applyBorder="1" applyAlignment="1">
      <alignment horizontal="right"/>
      <protection/>
    </xf>
    <xf numFmtId="170" fontId="17" fillId="0" borderId="47" xfId="23" applyNumberFormat="1" applyFont="1" applyFill="1" applyBorder="1" applyAlignment="1">
      <alignment horizontal="right"/>
      <protection/>
    </xf>
    <xf numFmtId="170" fontId="17" fillId="0" borderId="41" xfId="23" applyNumberFormat="1" applyFont="1" applyFill="1" applyBorder="1" applyAlignment="1">
      <alignment horizontal="right"/>
      <protection/>
    </xf>
    <xf numFmtId="2" fontId="17" fillId="0" borderId="31" xfId="23" applyNumberFormat="1" applyFont="1" applyFill="1" applyBorder="1" applyAlignment="1">
      <alignment horizontal="right"/>
      <protection/>
    </xf>
    <xf numFmtId="2" fontId="19" fillId="0" borderId="54" xfId="23" applyNumberFormat="1" applyFont="1" applyFill="1" applyBorder="1" applyAlignment="1">
      <alignment horizontal="right"/>
      <protection/>
    </xf>
    <xf numFmtId="3" fontId="17" fillId="0" borderId="31" xfId="23" applyNumberFormat="1" applyFont="1" applyFill="1" applyBorder="1" applyAlignment="1">
      <alignment horizontal="right"/>
      <protection/>
    </xf>
    <xf numFmtId="0" fontId="17" fillId="0" borderId="0" xfId="23" applyFont="1" applyBorder="1" applyAlignment="1">
      <alignment horizontal="right"/>
      <protection/>
    </xf>
    <xf numFmtId="0" fontId="17" fillId="0" borderId="0" xfId="23" applyNumberFormat="1" applyFont="1" applyBorder="1" applyAlignment="1">
      <alignment horizontal="center"/>
      <protection/>
    </xf>
    <xf numFmtId="168" fontId="18" fillId="0" borderId="0" xfId="23" applyNumberFormat="1" applyFont="1" applyBorder="1" applyAlignment="1">
      <alignment horizontal="center"/>
      <protection/>
    </xf>
    <xf numFmtId="168" fontId="17" fillId="0" borderId="0" xfId="23" applyNumberFormat="1" applyFont="1" applyFill="1" applyBorder="1" applyAlignment="1">
      <alignment horizontal="center"/>
      <protection/>
    </xf>
    <xf numFmtId="170" fontId="18" fillId="0" borderId="0" xfId="23" applyNumberFormat="1" applyFont="1" applyFill="1" applyBorder="1" applyAlignment="1">
      <alignment horizontal="center"/>
      <protection/>
    </xf>
    <xf numFmtId="2" fontId="18" fillId="0" borderId="0" xfId="23" applyNumberFormat="1" applyFont="1" applyFill="1" applyBorder="1" applyAlignment="1">
      <alignment horizontal="center"/>
      <protection/>
    </xf>
    <xf numFmtId="2" fontId="17" fillId="0" borderId="0" xfId="23" applyNumberFormat="1" applyFont="1" applyFill="1" applyBorder="1" applyAlignment="1">
      <alignment horizontal="center"/>
      <protection/>
    </xf>
    <xf numFmtId="2" fontId="19" fillId="0" borderId="0" xfId="23" applyNumberFormat="1" applyFont="1" applyFill="1" applyBorder="1" applyAlignment="1">
      <alignment horizontal="center"/>
      <protection/>
    </xf>
    <xf numFmtId="0" fontId="19" fillId="0" borderId="0" xfId="23" applyFont="1" applyBorder="1" applyAlignment="1">
      <alignment horizontal="center"/>
      <protection/>
    </xf>
    <xf numFmtId="1" fontId="18" fillId="0" borderId="0" xfId="23" applyNumberFormat="1" applyFont="1" applyBorder="1" applyAlignment="1">
      <alignment horizontal="right"/>
      <protection/>
    </xf>
    <xf numFmtId="1" fontId="19" fillId="0" borderId="0" xfId="23" applyNumberFormat="1" applyFont="1" applyBorder="1" applyAlignment="1">
      <alignment horizontal="right"/>
      <protection/>
    </xf>
    <xf numFmtId="0" fontId="17" fillId="0" borderId="0" xfId="23" applyFont="1" applyFill="1" applyBorder="1" applyAlignment="1">
      <alignment horizontal="center"/>
      <protection/>
    </xf>
    <xf numFmtId="168" fontId="18" fillId="0" borderId="0" xfId="23" applyNumberFormat="1" applyFont="1" applyFill="1" applyBorder="1" applyAlignment="1">
      <alignment horizontal="center"/>
      <protection/>
    </xf>
    <xf numFmtId="170" fontId="18" fillId="0" borderId="16" xfId="23" applyNumberFormat="1" applyFont="1" applyFill="1" applyBorder="1" applyAlignment="1">
      <alignment horizontal="right"/>
      <protection/>
    </xf>
    <xf numFmtId="170" fontId="18" fillId="0" borderId="17" xfId="23" applyNumberFormat="1" applyFont="1" applyFill="1" applyBorder="1" applyAlignment="1">
      <alignment horizontal="right"/>
      <protection/>
    </xf>
    <xf numFmtId="170" fontId="18" fillId="0" borderId="23" xfId="23" applyNumberFormat="1" applyFont="1" applyFill="1" applyBorder="1" applyAlignment="1">
      <alignment horizontal="right"/>
      <protection/>
    </xf>
    <xf numFmtId="170" fontId="18" fillId="0" borderId="24" xfId="23" applyNumberFormat="1" applyFont="1" applyFill="1" applyBorder="1" applyAlignment="1">
      <alignment horizontal="right"/>
      <protection/>
    </xf>
    <xf numFmtId="170" fontId="18" fillId="0" borderId="35" xfId="23" applyNumberFormat="1" applyFont="1" applyFill="1" applyBorder="1" applyAlignment="1">
      <alignment horizontal="right"/>
      <protection/>
    </xf>
    <xf numFmtId="170" fontId="18" fillId="0" borderId="36" xfId="23" applyNumberFormat="1" applyFont="1" applyFill="1" applyBorder="1" applyAlignment="1">
      <alignment horizontal="right"/>
      <protection/>
    </xf>
    <xf numFmtId="170" fontId="17" fillId="0" borderId="9" xfId="0" applyNumberFormat="1" applyFont="1" applyFill="1" applyBorder="1" applyAlignment="1">
      <alignment horizontal="right"/>
    </xf>
    <xf numFmtId="170" fontId="17" fillId="0" borderId="10" xfId="0" applyNumberFormat="1" applyFont="1" applyFill="1" applyBorder="1" applyAlignment="1">
      <alignment horizontal="right"/>
    </xf>
    <xf numFmtId="170" fontId="18" fillId="0" borderId="21" xfId="0" applyNumberFormat="1" applyFont="1" applyFill="1" applyBorder="1" applyAlignment="1">
      <alignment horizontal="right"/>
    </xf>
    <xf numFmtId="170" fontId="18" fillId="0" borderId="27" xfId="0" applyNumberFormat="1" applyFont="1" applyFill="1" applyBorder="1" applyAlignment="1">
      <alignment horizontal="right"/>
    </xf>
    <xf numFmtId="170" fontId="18" fillId="0" borderId="42" xfId="0" applyNumberFormat="1" applyFont="1" applyFill="1" applyBorder="1" applyAlignment="1">
      <alignment horizontal="right"/>
    </xf>
    <xf numFmtId="170" fontId="17" fillId="0" borderId="5" xfId="0" applyNumberFormat="1" applyFont="1" applyFill="1" applyBorder="1" applyAlignment="1">
      <alignment horizontal="right"/>
    </xf>
    <xf numFmtId="170" fontId="17" fillId="0" borderId="12" xfId="0" applyNumberFormat="1" applyFont="1" applyFill="1" applyBorder="1" applyAlignment="1">
      <alignment horizontal="right"/>
    </xf>
    <xf numFmtId="170" fontId="17" fillId="0" borderId="2" xfId="0" applyNumberFormat="1" applyFont="1" applyFill="1" applyBorder="1" applyAlignment="1">
      <alignment horizontal="right"/>
    </xf>
    <xf numFmtId="170" fontId="17" fillId="0" borderId="9" xfId="23" applyNumberFormat="1" applyFont="1" applyFill="1" applyBorder="1" applyAlignment="1">
      <alignment horizontal="right"/>
      <protection/>
    </xf>
    <xf numFmtId="0" fontId="19" fillId="0" borderId="21" xfId="23" applyNumberFormat="1" applyFont="1" applyFill="1" applyBorder="1" applyAlignment="1">
      <alignment horizontal="center"/>
      <protection/>
    </xf>
    <xf numFmtId="170" fontId="18" fillId="0" borderId="17" xfId="23" applyNumberFormat="1" applyFont="1" applyBorder="1" applyAlignment="1">
      <alignment horizontal="center"/>
      <protection/>
    </xf>
    <xf numFmtId="170" fontId="18" fillId="0" borderId="24" xfId="23" applyNumberFormat="1" applyFont="1" applyBorder="1" applyAlignment="1">
      <alignment horizontal="center"/>
      <protection/>
    </xf>
    <xf numFmtId="170" fontId="18" fillId="0" borderId="36" xfId="23" applyNumberFormat="1" applyFont="1" applyBorder="1" applyAlignment="1">
      <alignment horizontal="center"/>
      <protection/>
    </xf>
    <xf numFmtId="1" fontId="19" fillId="0" borderId="26" xfId="23" applyNumberFormat="1" applyFont="1" applyFill="1" applyBorder="1" applyAlignment="1">
      <alignment horizontal="center"/>
      <protection/>
    </xf>
    <xf numFmtId="1" fontId="19" fillId="0" borderId="26" xfId="23" applyNumberFormat="1" applyFont="1" applyBorder="1" applyAlignment="1">
      <alignment horizontal="center"/>
      <protection/>
    </xf>
    <xf numFmtId="1" fontId="19" fillId="0" borderId="4" xfId="23" applyNumberFormat="1" applyFont="1" applyBorder="1" applyAlignment="1">
      <alignment horizontal="center"/>
      <protection/>
    </xf>
    <xf numFmtId="0" fontId="18" fillId="0" borderId="0" xfId="22" applyFont="1" applyBorder="1">
      <alignment/>
      <protection/>
    </xf>
    <xf numFmtId="14" fontId="17" fillId="0" borderId="28" xfId="22" applyNumberFormat="1" applyFont="1" applyBorder="1">
      <alignment/>
      <protection/>
    </xf>
    <xf numFmtId="0" fontId="17" fillId="0" borderId="55" xfId="22" applyFont="1" applyBorder="1" applyAlignment="1">
      <alignment horizontal="centerContinuous"/>
      <protection/>
    </xf>
    <xf numFmtId="0" fontId="17" fillId="0" borderId="55" xfId="22" applyFont="1" applyFill="1" applyBorder="1" applyAlignment="1">
      <alignment horizontal="centerContinuous"/>
      <protection/>
    </xf>
    <xf numFmtId="2" fontId="17" fillId="0" borderId="55" xfId="22" applyNumberFormat="1" applyFont="1" applyFill="1" applyBorder="1" applyAlignment="1">
      <alignment horizontal="centerContinuous"/>
      <protection/>
    </xf>
    <xf numFmtId="2" fontId="19" fillId="0" borderId="55" xfId="22" applyNumberFormat="1" applyFont="1" applyFill="1" applyBorder="1" applyAlignment="1">
      <alignment horizontal="centerContinuous"/>
      <protection/>
    </xf>
    <xf numFmtId="0" fontId="17" fillId="0" borderId="55" xfId="22" applyFont="1" applyBorder="1" applyAlignment="1">
      <alignment horizontal="center"/>
      <protection/>
    </xf>
    <xf numFmtId="0" fontId="19" fillId="0" borderId="56" xfId="22" applyFont="1" applyBorder="1" applyAlignment="1">
      <alignment horizontal="center"/>
      <protection/>
    </xf>
    <xf numFmtId="0" fontId="17" fillId="0" borderId="57" xfId="22" applyFont="1" applyFill="1" applyBorder="1" applyAlignment="1">
      <alignment horizontal="left"/>
      <protection/>
    </xf>
    <xf numFmtId="0" fontId="17" fillId="0" borderId="56" xfId="22" applyFont="1" applyFill="1" applyBorder="1" applyAlignment="1">
      <alignment horizontal="center"/>
      <protection/>
    </xf>
    <xf numFmtId="2" fontId="17" fillId="0" borderId="28" xfId="22" applyNumberFormat="1" applyFont="1" applyFill="1" applyBorder="1" applyAlignment="1">
      <alignment horizontal="center"/>
      <protection/>
    </xf>
    <xf numFmtId="2" fontId="17" fillId="0" borderId="55" xfId="22" applyNumberFormat="1" applyFont="1" applyFill="1" applyBorder="1" applyAlignment="1">
      <alignment horizontal="center"/>
      <protection/>
    </xf>
    <xf numFmtId="0" fontId="17" fillId="0" borderId="0" xfId="22" applyFont="1" applyBorder="1">
      <alignment/>
      <protection/>
    </xf>
    <xf numFmtId="0" fontId="17" fillId="0" borderId="2" xfId="22" applyFont="1" applyBorder="1">
      <alignment/>
      <protection/>
    </xf>
    <xf numFmtId="14" fontId="17" fillId="0" borderId="3" xfId="22" applyNumberFormat="1" applyFont="1" applyBorder="1" applyAlignment="1">
      <alignment horizontal="center"/>
      <protection/>
    </xf>
    <xf numFmtId="14" fontId="17" fillId="0" borderId="3" xfId="22" applyNumberFormat="1" applyFont="1" applyFill="1" applyBorder="1" applyAlignment="1">
      <alignment horizontal="center"/>
      <protection/>
    </xf>
    <xf numFmtId="2" fontId="19" fillId="0" borderId="3" xfId="22" applyNumberFormat="1" applyFont="1" applyFill="1" applyBorder="1" applyAlignment="1">
      <alignment horizontal="center"/>
      <protection/>
    </xf>
    <xf numFmtId="2" fontId="17" fillId="0" borderId="3" xfId="22" applyNumberFormat="1" applyFont="1" applyBorder="1">
      <alignment/>
      <protection/>
    </xf>
    <xf numFmtId="2" fontId="19" fillId="0" borderId="3" xfId="22" applyNumberFormat="1" applyFont="1" applyBorder="1">
      <alignment/>
      <protection/>
    </xf>
    <xf numFmtId="2" fontId="19" fillId="0" borderId="4" xfId="22" applyNumberFormat="1" applyFont="1" applyBorder="1">
      <alignment/>
      <protection/>
    </xf>
    <xf numFmtId="0" fontId="17" fillId="0" borderId="28" xfId="22" applyFont="1" applyBorder="1">
      <alignment/>
      <protection/>
    </xf>
    <xf numFmtId="0" fontId="19" fillId="0" borderId="29" xfId="22" applyFont="1" applyBorder="1">
      <alignment/>
      <protection/>
    </xf>
    <xf numFmtId="0" fontId="17" fillId="0" borderId="6" xfId="22" applyFont="1" applyBorder="1">
      <alignment/>
      <protection/>
    </xf>
    <xf numFmtId="0" fontId="17" fillId="0" borderId="4" xfId="22" applyFont="1" applyBorder="1">
      <alignment/>
      <protection/>
    </xf>
    <xf numFmtId="2" fontId="17" fillId="0" borderId="2" xfId="22" applyNumberFormat="1" applyFont="1" applyFill="1" applyBorder="1" applyAlignment="1">
      <alignment horizontal="left"/>
      <protection/>
    </xf>
    <xf numFmtId="2" fontId="17" fillId="0" borderId="3" xfId="22" applyNumberFormat="1" applyFont="1" applyFill="1" applyBorder="1" applyAlignment="1">
      <alignment horizontal="left"/>
      <protection/>
    </xf>
    <xf numFmtId="0" fontId="17" fillId="0" borderId="3" xfId="22" applyFont="1" applyFill="1" applyBorder="1" applyAlignment="1">
      <alignment horizontal="left"/>
      <protection/>
    </xf>
    <xf numFmtId="0" fontId="17" fillId="0" borderId="4" xfId="22" applyFont="1" applyFill="1" applyBorder="1" applyAlignment="1">
      <alignment horizontal="center"/>
      <protection/>
    </xf>
    <xf numFmtId="0" fontId="17" fillId="0" borderId="50" xfId="22" applyFont="1" applyFill="1" applyBorder="1" applyAlignment="1">
      <alignment horizontal="center"/>
      <protection/>
    </xf>
    <xf numFmtId="0" fontId="17" fillId="0" borderId="9" xfId="22" applyNumberFormat="1" applyFont="1" applyBorder="1" applyAlignment="1">
      <alignment horizontal="center"/>
      <protection/>
    </xf>
    <xf numFmtId="1" fontId="17" fillId="0" borderId="10" xfId="22" applyNumberFormat="1" applyFont="1" applyBorder="1" applyAlignment="1">
      <alignment horizontal="center"/>
      <protection/>
    </xf>
    <xf numFmtId="0" fontId="17" fillId="0" borderId="10" xfId="22" applyFont="1" applyBorder="1" applyAlignment="1">
      <alignment horizontal="center"/>
      <protection/>
    </xf>
    <xf numFmtId="0" fontId="17" fillId="0" borderId="10" xfId="22" applyFont="1" applyFill="1" applyBorder="1" applyAlignment="1">
      <alignment horizontal="center"/>
      <protection/>
    </xf>
    <xf numFmtId="1" fontId="17" fillId="0" borderId="10" xfId="22" applyNumberFormat="1" applyFont="1" applyFill="1" applyBorder="1" applyAlignment="1">
      <alignment horizontal="center"/>
      <protection/>
    </xf>
    <xf numFmtId="1" fontId="17" fillId="0" borderId="10" xfId="22" applyNumberFormat="1" applyFont="1" applyBorder="1" applyAlignment="1">
      <alignment/>
      <protection/>
    </xf>
    <xf numFmtId="1" fontId="19" fillId="0" borderId="11" xfId="22" applyNumberFormat="1" applyFont="1" applyBorder="1" applyAlignment="1">
      <alignment/>
      <protection/>
    </xf>
    <xf numFmtId="0" fontId="17" fillId="0" borderId="57" xfId="22" applyFont="1" applyBorder="1" applyAlignment="1">
      <alignment/>
      <protection/>
    </xf>
    <xf numFmtId="0" fontId="19" fillId="0" borderId="58" xfId="22" applyFont="1" applyBorder="1" applyAlignment="1">
      <alignment/>
      <protection/>
    </xf>
    <xf numFmtId="0" fontId="17" fillId="0" borderId="13" xfId="22" applyFont="1" applyBorder="1" applyAlignment="1">
      <alignment/>
      <protection/>
    </xf>
    <xf numFmtId="0" fontId="19" fillId="0" borderId="11" xfId="22" applyFont="1" applyBorder="1" applyAlignment="1">
      <alignment/>
      <protection/>
    </xf>
    <xf numFmtId="49" fontId="17" fillId="0" borderId="9" xfId="22" applyNumberFormat="1" applyFont="1" applyFill="1" applyBorder="1" applyAlignment="1">
      <alignment horizontal="center"/>
      <protection/>
    </xf>
    <xf numFmtId="2" fontId="17" fillId="0" borderId="12" xfId="22" applyNumberFormat="1" applyFont="1" applyFill="1" applyBorder="1" applyAlignment="1">
      <alignment horizontal="center"/>
      <protection/>
    </xf>
    <xf numFmtId="1" fontId="19" fillId="0" borderId="11" xfId="22" applyNumberFormat="1" applyFont="1" applyFill="1" applyBorder="1" applyAlignment="1">
      <alignment horizontal="center"/>
      <protection/>
    </xf>
    <xf numFmtId="0" fontId="17" fillId="0" borderId="14" xfId="22" applyNumberFormat="1" applyFont="1" applyFill="1" applyBorder="1" applyAlignment="1">
      <alignment horizontal="center"/>
      <protection/>
    </xf>
    <xf numFmtId="0" fontId="17" fillId="0" borderId="0" xfId="22" applyFont="1" applyBorder="1" applyAlignment="1">
      <alignment/>
      <protection/>
    </xf>
    <xf numFmtId="0" fontId="17" fillId="0" borderId="16" xfId="22" applyNumberFormat="1" applyFont="1" applyBorder="1" applyAlignment="1">
      <alignment horizontal="center"/>
      <protection/>
    </xf>
    <xf numFmtId="2" fontId="18" fillId="0" borderId="17" xfId="22" applyNumberFormat="1" applyFont="1" applyFill="1" applyBorder="1" applyAlignment="1">
      <alignment horizontal="right"/>
      <protection/>
    </xf>
    <xf numFmtId="2" fontId="18" fillId="0" borderId="17" xfId="22" applyNumberFormat="1" applyFont="1" applyBorder="1">
      <alignment/>
      <protection/>
    </xf>
    <xf numFmtId="0" fontId="19" fillId="0" borderId="19" xfId="22" applyNumberFormat="1" applyFont="1" applyFill="1" applyBorder="1">
      <alignment/>
      <protection/>
    </xf>
    <xf numFmtId="0" fontId="18" fillId="0" borderId="16" xfId="22" applyFont="1" applyFill="1" applyBorder="1">
      <alignment/>
      <protection/>
    </xf>
    <xf numFmtId="0" fontId="19" fillId="0" borderId="21" xfId="22" applyFont="1" applyBorder="1">
      <alignment/>
      <protection/>
    </xf>
    <xf numFmtId="0" fontId="18" fillId="0" borderId="18" xfId="22" applyFont="1" applyFill="1" applyBorder="1">
      <alignment/>
      <protection/>
    </xf>
    <xf numFmtId="2" fontId="18" fillId="0" borderId="16" xfId="22" applyNumberFormat="1" applyFont="1" applyFill="1" applyBorder="1" applyAlignment="1">
      <alignment horizontal="right"/>
      <protection/>
    </xf>
    <xf numFmtId="2" fontId="18" fillId="0" borderId="21" xfId="22" applyNumberFormat="1" applyFont="1" applyFill="1" applyBorder="1" applyAlignment="1">
      <alignment horizontal="right"/>
      <protection/>
    </xf>
    <xf numFmtId="2" fontId="19" fillId="0" borderId="19" xfId="22" applyNumberFormat="1" applyFont="1" applyFill="1" applyBorder="1" applyAlignment="1">
      <alignment horizontal="right"/>
      <protection/>
    </xf>
    <xf numFmtId="0" fontId="17" fillId="0" borderId="20" xfId="22" applyNumberFormat="1" applyFont="1" applyFill="1" applyBorder="1" applyAlignment="1">
      <alignment horizontal="center"/>
      <protection/>
    </xf>
    <xf numFmtId="0" fontId="17" fillId="0" borderId="23" xfId="22" applyNumberFormat="1" applyFont="1" applyBorder="1" applyAlignment="1">
      <alignment horizontal="center"/>
      <protection/>
    </xf>
    <xf numFmtId="2" fontId="18" fillId="0" borderId="24" xfId="22" applyNumberFormat="1" applyFont="1" applyFill="1" applyBorder="1" applyAlignment="1">
      <alignment horizontal="right"/>
      <protection/>
    </xf>
    <xf numFmtId="2" fontId="18" fillId="0" borderId="24" xfId="22" applyNumberFormat="1" applyFont="1" applyBorder="1">
      <alignment/>
      <protection/>
    </xf>
    <xf numFmtId="2" fontId="18" fillId="0" borderId="24" xfId="22" applyNumberFormat="1" applyFont="1" applyFill="1" applyBorder="1">
      <alignment/>
      <protection/>
    </xf>
    <xf numFmtId="2" fontId="19" fillId="0" borderId="26" xfId="22" applyNumberFormat="1" applyFont="1" applyBorder="1">
      <alignment/>
      <protection/>
    </xf>
    <xf numFmtId="0" fontId="18" fillId="0" borderId="23" xfId="22" applyFont="1" applyFill="1" applyBorder="1">
      <alignment/>
      <protection/>
    </xf>
    <xf numFmtId="0" fontId="19" fillId="0" borderId="27" xfId="22" applyFont="1" applyBorder="1">
      <alignment/>
      <protection/>
    </xf>
    <xf numFmtId="0" fontId="18" fillId="0" borderId="25" xfId="22" applyFont="1" applyFill="1" applyBorder="1">
      <alignment/>
      <protection/>
    </xf>
    <xf numFmtId="1" fontId="19" fillId="0" borderId="26" xfId="22" applyNumberFormat="1" applyFont="1" applyFill="1" applyBorder="1">
      <alignment/>
      <protection/>
    </xf>
    <xf numFmtId="0" fontId="17" fillId="0" borderId="59" xfId="22" applyNumberFormat="1" applyFont="1" applyFill="1" applyBorder="1" applyAlignment="1">
      <alignment horizontal="center"/>
      <protection/>
    </xf>
    <xf numFmtId="1" fontId="19" fillId="0" borderId="26" xfId="22" applyNumberFormat="1" applyFont="1" applyBorder="1">
      <alignment/>
      <protection/>
    </xf>
    <xf numFmtId="2" fontId="19" fillId="0" borderId="26" xfId="22" applyNumberFormat="1" applyFont="1" applyFill="1" applyBorder="1">
      <alignment/>
      <protection/>
    </xf>
    <xf numFmtId="0" fontId="17" fillId="0" borderId="35" xfId="22" applyNumberFormat="1" applyFont="1" applyBorder="1" applyAlignment="1">
      <alignment horizontal="center"/>
      <protection/>
    </xf>
    <xf numFmtId="2" fontId="18" fillId="0" borderId="36" xfId="22" applyNumberFormat="1" applyFont="1" applyFill="1" applyBorder="1" applyAlignment="1">
      <alignment horizontal="right"/>
      <protection/>
    </xf>
    <xf numFmtId="2" fontId="18" fillId="0" borderId="36" xfId="22" applyNumberFormat="1" applyFont="1" applyBorder="1">
      <alignment/>
      <protection/>
    </xf>
    <xf numFmtId="0" fontId="18" fillId="0" borderId="35" xfId="22" applyFont="1" applyFill="1" applyBorder="1">
      <alignment/>
      <protection/>
    </xf>
    <xf numFmtId="0" fontId="19" fillId="0" borderId="42" xfId="22" applyFont="1" applyBorder="1">
      <alignment/>
      <protection/>
    </xf>
    <xf numFmtId="0" fontId="18" fillId="0" borderId="51" xfId="22" applyFont="1" applyFill="1" applyBorder="1">
      <alignment/>
      <protection/>
    </xf>
    <xf numFmtId="1" fontId="19" fillId="0" borderId="37" xfId="22" applyNumberFormat="1" applyFont="1" applyFill="1" applyBorder="1">
      <alignment/>
      <protection/>
    </xf>
    <xf numFmtId="2" fontId="18" fillId="0" borderId="60" xfId="22" applyNumberFormat="1" applyFont="1" applyFill="1" applyBorder="1" applyAlignment="1">
      <alignment horizontal="right"/>
      <protection/>
    </xf>
    <xf numFmtId="2" fontId="18" fillId="0" borderId="39" xfId="22" applyNumberFormat="1" applyFont="1" applyFill="1" applyBorder="1" applyAlignment="1">
      <alignment horizontal="right"/>
      <protection/>
    </xf>
    <xf numFmtId="2" fontId="19" fillId="0" borderId="53" xfId="22" applyNumberFormat="1" applyFont="1" applyFill="1" applyBorder="1" applyAlignment="1">
      <alignment horizontal="right"/>
      <protection/>
    </xf>
    <xf numFmtId="0" fontId="17" fillId="0" borderId="61" xfId="22" applyNumberFormat="1" applyFont="1" applyFill="1" applyBorder="1" applyAlignment="1">
      <alignment horizontal="center"/>
      <protection/>
    </xf>
    <xf numFmtId="3" fontId="17" fillId="0" borderId="2" xfId="22" applyNumberFormat="1" applyFont="1" applyBorder="1" applyAlignment="1">
      <alignment horizontal="center"/>
      <protection/>
    </xf>
    <xf numFmtId="168" fontId="17" fillId="0" borderId="3" xfId="22" applyNumberFormat="1" applyFont="1" applyBorder="1" applyAlignment="1">
      <alignment horizontal="right"/>
      <protection/>
    </xf>
    <xf numFmtId="168" fontId="17" fillId="0" borderId="3" xfId="22" applyNumberFormat="1" applyFont="1" applyFill="1" applyBorder="1" applyAlignment="1">
      <alignment horizontal="right"/>
      <protection/>
    </xf>
    <xf numFmtId="2" fontId="17" fillId="0" borderId="3" xfId="22" applyNumberFormat="1" applyFont="1" applyFill="1" applyBorder="1" applyAlignment="1">
      <alignment horizontal="right"/>
      <protection/>
    </xf>
    <xf numFmtId="0" fontId="19" fillId="0" borderId="5" xfId="22" applyFont="1" applyBorder="1">
      <alignment/>
      <protection/>
    </xf>
    <xf numFmtId="164" fontId="19" fillId="0" borderId="4" xfId="22" applyNumberFormat="1" applyFont="1" applyBorder="1">
      <alignment/>
      <protection/>
    </xf>
    <xf numFmtId="2" fontId="18" fillId="0" borderId="2" xfId="22" applyNumberFormat="1" applyFont="1" applyFill="1" applyBorder="1" applyAlignment="1">
      <alignment horizontal="right"/>
      <protection/>
    </xf>
    <xf numFmtId="2" fontId="18" fillId="0" borderId="5" xfId="22" applyNumberFormat="1" applyFont="1" applyFill="1" applyBorder="1" applyAlignment="1">
      <alignment horizontal="right"/>
      <protection/>
    </xf>
    <xf numFmtId="2" fontId="19" fillId="0" borderId="5" xfId="22" applyNumberFormat="1" applyFont="1" applyFill="1" applyBorder="1" applyAlignment="1">
      <alignment horizontal="right"/>
      <protection/>
    </xf>
    <xf numFmtId="3" fontId="17" fillId="0" borderId="50" xfId="22" applyNumberFormat="1" applyFont="1" applyFill="1" applyBorder="1" applyAlignment="1">
      <alignment horizontal="center"/>
      <protection/>
    </xf>
    <xf numFmtId="3" fontId="17" fillId="0" borderId="9" xfId="22" applyNumberFormat="1" applyFont="1" applyBorder="1" applyAlignment="1">
      <alignment horizontal="center"/>
      <protection/>
    </xf>
    <xf numFmtId="2" fontId="17" fillId="0" borderId="10" xfId="22" applyNumberFormat="1" applyFont="1" applyFill="1" applyBorder="1" applyAlignment="1">
      <alignment horizontal="right"/>
      <protection/>
    </xf>
    <xf numFmtId="2" fontId="17" fillId="0" borderId="10" xfId="22" applyNumberFormat="1" applyFont="1" applyBorder="1">
      <alignment/>
      <protection/>
    </xf>
    <xf numFmtId="2" fontId="19" fillId="0" borderId="11" xfId="22" applyNumberFormat="1" applyFont="1" applyBorder="1">
      <alignment/>
      <protection/>
    </xf>
    <xf numFmtId="3" fontId="17" fillId="0" borderId="9" xfId="22" applyNumberFormat="1" applyFont="1" applyFill="1" applyBorder="1" applyAlignment="1">
      <alignment/>
      <protection/>
    </xf>
    <xf numFmtId="3" fontId="19" fillId="0" borderId="12" xfId="22" applyNumberFormat="1" applyFont="1" applyFill="1" applyBorder="1" applyAlignment="1">
      <alignment/>
      <protection/>
    </xf>
    <xf numFmtId="3" fontId="17" fillId="0" borderId="13" xfId="22" applyNumberFormat="1" applyFont="1" applyFill="1" applyBorder="1" applyAlignment="1">
      <alignment/>
      <protection/>
    </xf>
    <xf numFmtId="3" fontId="19" fillId="0" borderId="11" xfId="22" applyNumberFormat="1" applyFont="1" applyFill="1" applyBorder="1" applyAlignment="1">
      <alignment/>
      <protection/>
    </xf>
    <xf numFmtId="2" fontId="18" fillId="0" borderId="47" xfId="22" applyNumberFormat="1" applyFont="1" applyFill="1" applyBorder="1" applyAlignment="1">
      <alignment horizontal="right"/>
      <protection/>
    </xf>
    <xf numFmtId="2" fontId="18" fillId="0" borderId="41" xfId="22" applyNumberFormat="1" applyFont="1" applyFill="1" applyBorder="1" applyAlignment="1">
      <alignment horizontal="right"/>
      <protection/>
    </xf>
    <xf numFmtId="2" fontId="19" fillId="0" borderId="41" xfId="22" applyNumberFormat="1" applyFont="1" applyFill="1" applyBorder="1" applyAlignment="1">
      <alignment horizontal="right"/>
      <protection/>
    </xf>
    <xf numFmtId="3" fontId="17" fillId="0" borderId="14" xfId="22" applyNumberFormat="1" applyFont="1" applyFill="1" applyBorder="1" applyAlignment="1">
      <alignment horizontal="center"/>
      <protection/>
    </xf>
    <xf numFmtId="0" fontId="18" fillId="0" borderId="0" xfId="22" applyNumberFormat="1" applyFont="1" applyFill="1" applyBorder="1" applyAlignment="1">
      <alignment horizontal="center"/>
      <protection/>
    </xf>
    <xf numFmtId="2" fontId="18" fillId="0" borderId="0" xfId="22" applyNumberFormat="1" applyFont="1" applyFill="1" applyBorder="1" applyAlignment="1">
      <alignment horizontal="center"/>
      <protection/>
    </xf>
    <xf numFmtId="0" fontId="18" fillId="0" borderId="0" xfId="22" applyFont="1" applyFill="1" applyBorder="1">
      <alignment/>
      <protection/>
    </xf>
    <xf numFmtId="3" fontId="18" fillId="0" borderId="0" xfId="22" applyNumberFormat="1" applyFont="1" applyFill="1" applyBorder="1" applyAlignment="1">
      <alignment horizontal="center"/>
      <protection/>
    </xf>
    <xf numFmtId="3" fontId="17" fillId="0" borderId="0" xfId="22" applyNumberFormat="1" applyFont="1" applyFill="1" applyBorder="1" applyAlignment="1">
      <alignment horizontal="center"/>
      <protection/>
    </xf>
    <xf numFmtId="2" fontId="19" fillId="0" borderId="0" xfId="22" applyNumberFormat="1" applyFont="1" applyFill="1" applyBorder="1" applyAlignment="1">
      <alignment horizontal="center"/>
      <protection/>
    </xf>
    <xf numFmtId="0" fontId="19" fillId="0" borderId="0" xfId="22" applyFont="1" applyFill="1" applyBorder="1">
      <alignment/>
      <protection/>
    </xf>
    <xf numFmtId="3" fontId="19" fillId="0" borderId="0" xfId="22" applyNumberFormat="1" applyFont="1" applyFill="1" applyBorder="1" applyAlignment="1">
      <alignment horizontal="center"/>
      <protection/>
    </xf>
    <xf numFmtId="2" fontId="17" fillId="0" borderId="0" xfId="22" applyNumberFormat="1" applyFont="1" applyFill="1" applyBorder="1" applyAlignment="1">
      <alignment horizontal="center"/>
      <protection/>
    </xf>
    <xf numFmtId="2" fontId="18" fillId="0" borderId="0" xfId="22" applyNumberFormat="1" applyFont="1" applyFill="1" applyBorder="1">
      <alignment/>
      <protection/>
    </xf>
    <xf numFmtId="1" fontId="18" fillId="0" borderId="0" xfId="22" applyNumberFormat="1" applyFont="1" applyFill="1" applyBorder="1">
      <alignment/>
      <protection/>
    </xf>
    <xf numFmtId="2" fontId="17" fillId="0" borderId="0" xfId="22" applyNumberFormat="1" applyFont="1" applyFill="1" applyBorder="1">
      <alignment/>
      <protection/>
    </xf>
    <xf numFmtId="10" fontId="18" fillId="0" borderId="0" xfId="22" applyNumberFormat="1" applyFont="1" applyFill="1" applyBorder="1" applyAlignment="1">
      <alignment horizontal="right"/>
      <protection/>
    </xf>
    <xf numFmtId="37" fontId="18" fillId="0" borderId="0" xfId="22" applyNumberFormat="1" applyFont="1" applyFill="1" applyBorder="1" applyAlignment="1" applyProtection="1">
      <alignment vertical="center"/>
      <protection/>
    </xf>
    <xf numFmtId="168" fontId="18" fillId="0" borderId="0" xfId="22" applyNumberFormat="1" applyFont="1" applyFill="1" applyBorder="1" applyAlignment="1">
      <alignment horizontal="right"/>
      <protection/>
    </xf>
    <xf numFmtId="3" fontId="18" fillId="0" borderId="0" xfId="22" applyNumberFormat="1" applyFont="1" applyFill="1" applyBorder="1" applyAlignment="1">
      <alignment/>
      <protection/>
    </xf>
    <xf numFmtId="0" fontId="17" fillId="0" borderId="0" xfId="22" applyNumberFormat="1" applyFont="1" applyFill="1" applyBorder="1" applyAlignment="1">
      <alignment horizontal="right"/>
      <protection/>
    </xf>
    <xf numFmtId="0" fontId="17" fillId="0" borderId="0" xfId="22" applyNumberFormat="1" applyFont="1" applyBorder="1" applyAlignment="1">
      <alignment horizontal="right"/>
      <protection/>
    </xf>
    <xf numFmtId="2" fontId="18" fillId="0" borderId="0" xfId="22" applyNumberFormat="1" applyFont="1" applyBorder="1" applyAlignment="1">
      <alignment horizontal="center"/>
      <protection/>
    </xf>
    <xf numFmtId="3" fontId="17" fillId="0" borderId="0" xfId="22" applyNumberFormat="1" applyFont="1" applyBorder="1" applyAlignment="1">
      <alignment horizontal="center"/>
      <protection/>
    </xf>
    <xf numFmtId="2" fontId="19" fillId="0" borderId="0" xfId="22" applyNumberFormat="1" applyFont="1" applyFill="1" applyBorder="1">
      <alignment/>
      <protection/>
    </xf>
    <xf numFmtId="0" fontId="17" fillId="0" borderId="0" xfId="22" applyFont="1" applyBorder="1" quotePrefix="1">
      <alignment/>
      <protection/>
    </xf>
    <xf numFmtId="14" fontId="17" fillId="0" borderId="0" xfId="22" applyNumberFormat="1" applyFont="1" applyBorder="1" applyAlignment="1">
      <alignment horizontal="center"/>
      <protection/>
    </xf>
    <xf numFmtId="14" fontId="17" fillId="0" borderId="0" xfId="22" applyNumberFormat="1" applyFont="1" applyFill="1" applyBorder="1" applyAlignment="1">
      <alignment horizontal="center"/>
      <protection/>
    </xf>
    <xf numFmtId="0" fontId="18" fillId="0" borderId="0" xfId="22" applyFont="1" applyFill="1" applyBorder="1" applyAlignment="1">
      <alignment horizontal="center"/>
      <protection/>
    </xf>
    <xf numFmtId="0" fontId="19" fillId="0" borderId="0" xfId="22" applyFont="1" applyFill="1" applyBorder="1" applyAlignment="1">
      <alignment horizontal="center"/>
      <protection/>
    </xf>
    <xf numFmtId="0" fontId="18" fillId="0" borderId="0" xfId="22" applyFont="1" applyFill="1" applyBorder="1" applyAlignment="1" quotePrefix="1">
      <alignment horizontal="center"/>
      <protection/>
    </xf>
    <xf numFmtId="0" fontId="19" fillId="0" borderId="0" xfId="22" applyFont="1" applyFill="1" applyBorder="1" applyAlignment="1" quotePrefix="1">
      <alignment horizontal="center"/>
      <protection/>
    </xf>
    <xf numFmtId="2" fontId="17" fillId="0" borderId="0" xfId="22" applyNumberFormat="1" applyFont="1" applyFill="1" applyBorder="1" applyAlignment="1" quotePrefix="1">
      <alignment horizontal="center"/>
      <protection/>
    </xf>
    <xf numFmtId="0" fontId="17" fillId="0" borderId="0" xfId="22" applyNumberFormat="1" applyFont="1" applyBorder="1" applyAlignment="1">
      <alignment horizontal="left"/>
      <protection/>
    </xf>
    <xf numFmtId="1" fontId="17" fillId="0" borderId="0" xfId="22" applyNumberFormat="1" applyFont="1" applyBorder="1" applyAlignment="1">
      <alignment horizontal="center"/>
      <protection/>
    </xf>
    <xf numFmtId="0" fontId="17" fillId="0" borderId="0" xfId="22" applyFont="1" applyBorder="1" applyAlignment="1">
      <alignment horizontal="center"/>
      <protection/>
    </xf>
    <xf numFmtId="0" fontId="17" fillId="0" borderId="0" xfId="22" applyFont="1" applyFill="1" applyBorder="1" applyAlignment="1">
      <alignment horizontal="center"/>
      <protection/>
    </xf>
    <xf numFmtId="0" fontId="17" fillId="0" borderId="0" xfId="22" applyFont="1" applyFill="1" applyBorder="1">
      <alignment/>
      <protection/>
    </xf>
    <xf numFmtId="168" fontId="17" fillId="0" borderId="0" xfId="22" applyNumberFormat="1" applyFont="1" applyFill="1" applyBorder="1" applyAlignment="1">
      <alignment horizontal="right"/>
      <protection/>
    </xf>
    <xf numFmtId="168" fontId="17" fillId="0" borderId="0" xfId="22" applyNumberFormat="1" applyFont="1" applyFill="1" applyBorder="1" applyAlignment="1">
      <alignment horizontal="center"/>
      <protection/>
    </xf>
    <xf numFmtId="1" fontId="18" fillId="0" borderId="0" xfId="22" applyNumberFormat="1" applyFont="1" applyFill="1" applyBorder="1" applyAlignment="1">
      <alignment horizontal="center"/>
      <protection/>
    </xf>
    <xf numFmtId="1" fontId="19" fillId="0" borderId="0" xfId="22" applyNumberFormat="1" applyFont="1" applyFill="1" applyBorder="1" applyAlignment="1">
      <alignment horizontal="center"/>
      <protection/>
    </xf>
    <xf numFmtId="168" fontId="18" fillId="0" borderId="0" xfId="22" applyNumberFormat="1" applyFont="1" applyFill="1" applyBorder="1" applyAlignment="1">
      <alignment horizontal="center"/>
      <protection/>
    </xf>
    <xf numFmtId="168" fontId="18" fillId="0" borderId="0" xfId="22" applyNumberFormat="1" applyFont="1" applyBorder="1" applyAlignment="1">
      <alignment horizontal="right"/>
      <protection/>
    </xf>
    <xf numFmtId="168" fontId="18" fillId="0" borderId="0" xfId="22" applyNumberFormat="1" applyFont="1" applyBorder="1" applyAlignment="1">
      <alignment horizontal="center"/>
      <protection/>
    </xf>
    <xf numFmtId="3" fontId="17" fillId="0" borderId="0" xfId="22" applyNumberFormat="1" applyFont="1" applyBorder="1" applyAlignment="1">
      <alignment horizontal="right"/>
      <protection/>
    </xf>
    <xf numFmtId="168" fontId="17" fillId="0" borderId="0" xfId="22" applyNumberFormat="1" applyFont="1" applyBorder="1" applyAlignment="1">
      <alignment horizontal="center"/>
      <protection/>
    </xf>
    <xf numFmtId="168" fontId="19" fillId="0" borderId="0" xfId="22" applyNumberFormat="1" applyFont="1" applyFill="1" applyBorder="1" applyAlignment="1">
      <alignment horizontal="center"/>
      <protection/>
    </xf>
    <xf numFmtId="168" fontId="17" fillId="0" borderId="0" xfId="22" applyNumberFormat="1" applyFont="1" applyBorder="1" applyAlignment="1">
      <alignment horizontal="right"/>
      <protection/>
    </xf>
    <xf numFmtId="168" fontId="17" fillId="0" borderId="0" xfId="22" applyNumberFormat="1" applyFont="1" applyBorder="1">
      <alignment/>
      <protection/>
    </xf>
    <xf numFmtId="170" fontId="18" fillId="0" borderId="17" xfId="22" applyNumberFormat="1" applyFont="1" applyFill="1" applyBorder="1">
      <alignment/>
      <protection/>
    </xf>
    <xf numFmtId="170" fontId="18" fillId="0" borderId="17" xfId="22" applyNumberFormat="1" applyFont="1" applyFill="1" applyBorder="1" applyAlignment="1">
      <alignment horizontal="right"/>
      <protection/>
    </xf>
    <xf numFmtId="170" fontId="18" fillId="0" borderId="17" xfId="22" applyNumberFormat="1" applyFont="1" applyBorder="1" applyAlignment="1">
      <alignment horizontal="right"/>
      <protection/>
    </xf>
    <xf numFmtId="170" fontId="18" fillId="0" borderId="24" xfId="22" applyNumberFormat="1" applyFont="1" applyFill="1" applyBorder="1">
      <alignment/>
      <protection/>
    </xf>
    <xf numFmtId="170" fontId="18" fillId="0" borderId="24" xfId="22" applyNumberFormat="1" applyFont="1" applyFill="1" applyBorder="1" applyAlignment="1">
      <alignment horizontal="right"/>
      <protection/>
    </xf>
    <xf numFmtId="170" fontId="18" fillId="0" borderId="24" xfId="22" applyNumberFormat="1" applyFont="1" applyBorder="1" applyAlignment="1">
      <alignment horizontal="right"/>
      <protection/>
    </xf>
    <xf numFmtId="170" fontId="28" fillId="0" borderId="24" xfId="22" applyNumberFormat="1" applyFont="1" applyBorder="1" applyAlignment="1">
      <alignment horizontal="right"/>
      <protection/>
    </xf>
    <xf numFmtId="170" fontId="18" fillId="0" borderId="36" xfId="22" applyNumberFormat="1" applyFont="1" applyFill="1" applyBorder="1">
      <alignment/>
      <protection/>
    </xf>
    <xf numFmtId="170" fontId="18" fillId="0" borderId="36" xfId="22" applyNumberFormat="1" applyFont="1" applyFill="1" applyBorder="1" applyAlignment="1">
      <alignment horizontal="right"/>
      <protection/>
    </xf>
    <xf numFmtId="170" fontId="18" fillId="0" borderId="36" xfId="22" applyNumberFormat="1" applyFont="1" applyBorder="1" applyAlignment="1">
      <alignment horizontal="right"/>
      <protection/>
    </xf>
    <xf numFmtId="2" fontId="17" fillId="0" borderId="10" xfId="22" applyNumberFormat="1" applyFont="1" applyBorder="1" applyAlignment="1">
      <alignment horizontal="right"/>
      <protection/>
    </xf>
    <xf numFmtId="2" fontId="24" fillId="0" borderId="10" xfId="22" applyNumberFormat="1" applyFont="1" applyBorder="1" applyAlignment="1">
      <alignment horizontal="right"/>
      <protection/>
    </xf>
    <xf numFmtId="2" fontId="24" fillId="0" borderId="10" xfId="22" applyNumberFormat="1" applyFont="1" applyFill="1" applyBorder="1" applyAlignment="1">
      <alignment horizontal="right"/>
      <protection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/>
    </xf>
    <xf numFmtId="14" fontId="17" fillId="0" borderId="1" xfId="0" applyNumberFormat="1" applyFont="1" applyBorder="1" applyAlignment="1">
      <alignment horizontal="center" vertical="center"/>
    </xf>
    <xf numFmtId="170" fontId="17" fillId="0" borderId="2" xfId="0" applyNumberFormat="1" applyFont="1" applyBorder="1" applyAlignment="1">
      <alignment horizontal="centerContinuous" vertical="center"/>
    </xf>
    <xf numFmtId="0" fontId="17" fillId="0" borderId="3" xfId="0" applyFont="1" applyBorder="1" applyAlignment="1">
      <alignment horizontal="centerContinuous" vertical="center"/>
    </xf>
    <xf numFmtId="2" fontId="17" fillId="0" borderId="3" xfId="0" applyNumberFormat="1" applyFont="1" applyFill="1" applyBorder="1" applyAlignment="1">
      <alignment horizontal="centerContinuous" vertical="center"/>
    </xf>
    <xf numFmtId="2" fontId="17" fillId="0" borderId="3" xfId="0" applyNumberFormat="1" applyFont="1" applyFill="1" applyBorder="1" applyAlignment="1">
      <alignment horizontal="right" vertical="center"/>
    </xf>
    <xf numFmtId="2" fontId="18" fillId="0" borderId="3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2" fontId="19" fillId="0" borderId="5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 horizontal="right"/>
    </xf>
    <xf numFmtId="0" fontId="17" fillId="0" borderId="22" xfId="0" applyFont="1" applyBorder="1" applyAlignment="1" quotePrefix="1">
      <alignment horizontal="center" vertical="center"/>
    </xf>
    <xf numFmtId="170" fontId="17" fillId="0" borderId="23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10" fontId="17" fillId="0" borderId="24" xfId="0" applyNumberFormat="1" applyFont="1" applyFill="1" applyBorder="1" applyAlignment="1">
      <alignment horizontal="center" vertical="center"/>
    </xf>
    <xf numFmtId="2" fontId="17" fillId="0" borderId="24" xfId="0" applyNumberFormat="1" applyFont="1" applyFill="1" applyBorder="1" applyAlignment="1">
      <alignment horizontal="center" vertical="center"/>
    </xf>
    <xf numFmtId="2" fontId="19" fillId="0" borderId="24" xfId="0" applyNumberFormat="1" applyFont="1" applyFill="1" applyBorder="1" applyAlignment="1">
      <alignment horizontal="center" vertical="center"/>
    </xf>
    <xf numFmtId="2" fontId="19" fillId="0" borderId="27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/>
    </xf>
    <xf numFmtId="0" fontId="18" fillId="0" borderId="27" xfId="0" applyFont="1" applyBorder="1" applyAlignment="1">
      <alignment/>
    </xf>
    <xf numFmtId="0" fontId="17" fillId="0" borderId="23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3" xfId="0" applyFont="1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7" fillId="0" borderId="8" xfId="0" applyNumberFormat="1" applyFont="1" applyBorder="1" applyAlignment="1">
      <alignment horizontal="center"/>
    </xf>
    <xf numFmtId="1" fontId="17" fillId="0" borderId="9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7" fillId="0" borderId="10" xfId="0" applyNumberFormat="1" applyFont="1" applyFill="1" applyBorder="1" applyAlignment="1" quotePrefix="1">
      <alignment horizontal="right"/>
    </xf>
    <xf numFmtId="0" fontId="17" fillId="0" borderId="10" xfId="0" applyFont="1" applyFill="1" applyBorder="1" applyAlignment="1" quotePrefix="1">
      <alignment horizontal="center"/>
    </xf>
    <xf numFmtId="0" fontId="19" fillId="0" borderId="11" xfId="0" applyFont="1" applyFill="1" applyBorder="1" applyAlignment="1" quotePrefix="1">
      <alignment horizontal="center"/>
    </xf>
    <xf numFmtId="0" fontId="17" fillId="0" borderId="9" xfId="0" applyFont="1" applyBorder="1" applyAlignment="1" quotePrefix="1">
      <alignment horizontal="center"/>
    </xf>
    <xf numFmtId="0" fontId="19" fillId="0" borderId="12" xfId="0" applyFont="1" applyBorder="1" applyAlignment="1" quotePrefix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31" xfId="0" applyFont="1" applyBorder="1" applyAlignment="1" quotePrefix="1">
      <alignment horizontal="center"/>
    </xf>
    <xf numFmtId="0" fontId="17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164" fontId="18" fillId="0" borderId="17" xfId="0" applyNumberFormat="1" applyFont="1" applyFill="1" applyBorder="1" applyAlignment="1">
      <alignment horizontal="right"/>
    </xf>
    <xf numFmtId="164" fontId="19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>
      <alignment horizontal="right"/>
    </xf>
    <xf numFmtId="1" fontId="19" fillId="0" borderId="21" xfId="0" applyNumberFormat="1" applyFont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0" fontId="17" fillId="0" borderId="32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164" fontId="18" fillId="0" borderId="24" xfId="0" applyNumberFormat="1" applyFont="1" applyFill="1" applyBorder="1" applyAlignment="1">
      <alignment horizontal="right"/>
    </xf>
    <xf numFmtId="164" fontId="1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 horizontal="right"/>
    </xf>
    <xf numFmtId="1" fontId="19" fillId="0" borderId="27" xfId="0" applyNumberFormat="1" applyFont="1" applyBorder="1" applyAlignment="1">
      <alignment horizontal="right"/>
    </xf>
    <xf numFmtId="2" fontId="18" fillId="0" borderId="27" xfId="0" applyNumberFormat="1" applyFont="1" applyFill="1" applyBorder="1" applyAlignment="1">
      <alignment horizontal="right"/>
    </xf>
    <xf numFmtId="0" fontId="17" fillId="0" borderId="33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left"/>
    </xf>
    <xf numFmtId="0" fontId="17" fillId="0" borderId="34" xfId="0" applyNumberFormat="1" applyFont="1" applyBorder="1" applyAlignment="1">
      <alignment horizontal="center"/>
    </xf>
    <xf numFmtId="164" fontId="18" fillId="0" borderId="36" xfId="0" applyNumberFormat="1" applyFont="1" applyFill="1" applyBorder="1" applyAlignment="1">
      <alignment horizontal="right"/>
    </xf>
    <xf numFmtId="164" fontId="19" fillId="0" borderId="37" xfId="0" applyNumberFormat="1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>
      <alignment horizontal="right"/>
    </xf>
    <xf numFmtId="2" fontId="18" fillId="0" borderId="62" xfId="0" applyNumberFormat="1" applyFont="1" applyFill="1" applyBorder="1" applyAlignment="1">
      <alignment horizontal="right"/>
    </xf>
    <xf numFmtId="2" fontId="18" fillId="0" borderId="42" xfId="0" applyNumberFormat="1" applyFont="1" applyFill="1" applyBorder="1" applyAlignment="1">
      <alignment horizontal="right"/>
    </xf>
    <xf numFmtId="2" fontId="19" fillId="0" borderId="39" xfId="0" applyNumberFormat="1" applyFont="1" applyFill="1" applyBorder="1" applyAlignment="1">
      <alignment horizontal="right"/>
    </xf>
    <xf numFmtId="0" fontId="17" fillId="0" borderId="40" xfId="0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170" fontId="17" fillId="0" borderId="2" xfId="0" applyNumberFormat="1" applyFont="1" applyBorder="1" applyAlignment="1">
      <alignment horizontal="right"/>
    </xf>
    <xf numFmtId="164" fontId="17" fillId="0" borderId="3" xfId="0" applyNumberFormat="1" applyFont="1" applyFill="1" applyBorder="1" applyAlignment="1">
      <alignment horizontal="right"/>
    </xf>
    <xf numFmtId="164" fontId="19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2" xfId="0" applyFont="1" applyBorder="1" applyAlignment="1">
      <alignment horizontal="right"/>
    </xf>
    <xf numFmtId="1" fontId="19" fillId="0" borderId="5" xfId="0" applyNumberFormat="1" applyFont="1" applyFill="1" applyBorder="1" applyAlignment="1">
      <alignment horizontal="right"/>
    </xf>
    <xf numFmtId="2" fontId="18" fillId="0" borderId="2" xfId="0" applyNumberFormat="1" applyFont="1" applyFill="1" applyBorder="1" applyAlignment="1">
      <alignment horizontal="right"/>
    </xf>
    <xf numFmtId="2" fontId="17" fillId="0" borderId="5" xfId="0" applyNumberFormat="1" applyFont="1" applyFill="1" applyBorder="1" applyAlignment="1">
      <alignment horizontal="right"/>
    </xf>
    <xf numFmtId="0" fontId="17" fillId="0" borderId="30" xfId="0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170" fontId="17" fillId="0" borderId="9" xfId="0" applyNumberFormat="1" applyFont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191" fontId="17" fillId="0" borderId="9" xfId="0" applyNumberFormat="1" applyFont="1" applyFill="1" applyBorder="1" applyAlignment="1">
      <alignment horizontal="right"/>
    </xf>
    <xf numFmtId="191" fontId="17" fillId="0" borderId="12" xfId="0" applyNumberFormat="1" applyFont="1" applyFill="1" applyBorder="1" applyAlignment="1">
      <alignment horizontal="right"/>
    </xf>
    <xf numFmtId="2" fontId="17" fillId="0" borderId="47" xfId="0" applyNumberFormat="1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2" fontId="19" fillId="0" borderId="41" xfId="0" applyNumberFormat="1" applyFont="1" applyFill="1" applyBorder="1" applyAlignment="1">
      <alignment horizontal="right"/>
    </xf>
    <xf numFmtId="0" fontId="17" fillId="0" borderId="31" xfId="0" applyFont="1" applyBorder="1" applyAlignment="1">
      <alignment horizontal="center"/>
    </xf>
    <xf numFmtId="10" fontId="17" fillId="0" borderId="0" xfId="0" applyNumberFormat="1" applyFont="1" applyBorder="1" applyAlignment="1">
      <alignment horizontal="center"/>
    </xf>
    <xf numFmtId="170" fontId="18" fillId="0" borderId="0" xfId="0" applyNumberFormat="1" applyFont="1" applyBorder="1" applyAlignment="1">
      <alignment horizontal="left"/>
    </xf>
    <xf numFmtId="168" fontId="1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0" fontId="17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left"/>
    </xf>
    <xf numFmtId="2" fontId="31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170" fontId="18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0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0" fontId="18" fillId="0" borderId="0" xfId="0" applyNumberFormat="1" applyFont="1" applyFill="1" applyBorder="1" applyAlignment="1">
      <alignment horizontal="center"/>
    </xf>
    <xf numFmtId="9" fontId="18" fillId="0" borderId="0" xfId="0" applyNumberFormat="1" applyFont="1" applyBorder="1" applyAlignment="1">
      <alignment horizontal="center"/>
    </xf>
    <xf numFmtId="0" fontId="17" fillId="0" borderId="0" xfId="0" applyNumberFormat="1" applyFont="1" applyFill="1" applyBorder="1" applyAlignment="1" quotePrefix="1">
      <alignment horizontal="center"/>
    </xf>
    <xf numFmtId="170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10" fontId="17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left"/>
    </xf>
    <xf numFmtId="2" fontId="32" fillId="0" borderId="0" xfId="0" applyNumberFormat="1" applyFont="1" applyFill="1" applyBorder="1" applyAlignment="1">
      <alignment horizontal="left"/>
    </xf>
    <xf numFmtId="168" fontId="18" fillId="0" borderId="0" xfId="0" applyNumberFormat="1" applyFont="1" applyFill="1" applyBorder="1" applyAlignment="1">
      <alignment horizontal="left"/>
    </xf>
    <xf numFmtId="168" fontId="19" fillId="0" borderId="0" xfId="0" applyNumberFormat="1" applyFont="1" applyFill="1" applyBorder="1" applyAlignment="1">
      <alignment horizontal="left"/>
    </xf>
    <xf numFmtId="168" fontId="17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7" fillId="0" borderId="0" xfId="0" applyNumberFormat="1" applyFont="1" applyBorder="1" applyAlignment="1">
      <alignment horizontal="center"/>
    </xf>
    <xf numFmtId="170" fontId="18" fillId="0" borderId="0" xfId="0" applyNumberFormat="1" applyFont="1" applyBorder="1" applyAlignment="1">
      <alignment/>
    </xf>
    <xf numFmtId="2" fontId="3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25" fillId="0" borderId="24" xfId="0" applyNumberFormat="1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 horizontal="right"/>
    </xf>
    <xf numFmtId="14" fontId="17" fillId="0" borderId="1" xfId="21" applyNumberFormat="1" applyFont="1" applyFill="1" applyBorder="1" applyAlignment="1">
      <alignment horizontal="left"/>
      <protection/>
    </xf>
    <xf numFmtId="3" fontId="18" fillId="0" borderId="3" xfId="21" applyNumberFormat="1" applyFont="1" applyFill="1" applyBorder="1" applyAlignment="1" quotePrefix="1">
      <alignment horizontal="center"/>
      <protection/>
    </xf>
    <xf numFmtId="3" fontId="19" fillId="0" borderId="4" xfId="21" applyNumberFormat="1" applyFont="1" applyFill="1" applyBorder="1" applyAlignment="1" quotePrefix="1">
      <alignment horizontal="center"/>
      <protection/>
    </xf>
    <xf numFmtId="0" fontId="18" fillId="0" borderId="2" xfId="21" applyFont="1" applyBorder="1" applyAlignment="1">
      <alignment horizontal="left" vertical="center"/>
      <protection/>
    </xf>
    <xf numFmtId="0" fontId="19" fillId="0" borderId="5" xfId="21" applyFont="1" applyBorder="1" applyAlignment="1">
      <alignment horizontal="left" vertical="center"/>
      <protection/>
    </xf>
    <xf numFmtId="2" fontId="17" fillId="0" borderId="3" xfId="21" applyNumberFormat="1" applyFont="1" applyFill="1" applyBorder="1" applyAlignment="1">
      <alignment horizontal="left"/>
      <protection/>
    </xf>
    <xf numFmtId="2" fontId="17" fillId="0" borderId="4" xfId="21" applyNumberFormat="1" applyFont="1" applyFill="1" applyBorder="1" applyAlignment="1">
      <alignment horizontal="center"/>
      <protection/>
    </xf>
    <xf numFmtId="2" fontId="17" fillId="0" borderId="2" xfId="21" applyNumberFormat="1" applyFont="1" applyFill="1" applyBorder="1" applyAlignment="1">
      <alignment horizontal="center"/>
      <protection/>
    </xf>
    <xf numFmtId="2" fontId="17" fillId="0" borderId="5" xfId="21" applyNumberFormat="1" applyFont="1" applyFill="1" applyBorder="1" applyAlignment="1">
      <alignment horizontal="center"/>
      <protection/>
    </xf>
    <xf numFmtId="2" fontId="17" fillId="0" borderId="30" xfId="21" applyNumberFormat="1" applyFont="1" applyBorder="1" applyAlignment="1">
      <alignment/>
      <protection/>
    </xf>
    <xf numFmtId="0" fontId="17" fillId="0" borderId="22" xfId="21" applyFont="1" applyFill="1" applyBorder="1" applyAlignment="1" quotePrefix="1">
      <alignment horizontal="center" vertical="center"/>
      <protection/>
    </xf>
    <xf numFmtId="14" fontId="17" fillId="0" borderId="23" xfId="21" applyNumberFormat="1" applyFont="1" applyFill="1" applyBorder="1" applyAlignment="1">
      <alignment horizontal="center" vertical="center"/>
      <protection/>
    </xf>
    <xf numFmtId="0" fontId="17" fillId="0" borderId="24" xfId="21" applyFont="1" applyFill="1" applyBorder="1" applyAlignment="1">
      <alignment horizontal="center" vertical="center"/>
      <protection/>
    </xf>
    <xf numFmtId="168" fontId="17" fillId="0" borderId="24" xfId="21" applyNumberFormat="1" applyFont="1" applyFill="1" applyBorder="1" applyAlignment="1">
      <alignment horizontal="center" vertical="center"/>
      <protection/>
    </xf>
    <xf numFmtId="0" fontId="17" fillId="0" borderId="24" xfId="21" applyFont="1" applyFill="1" applyBorder="1" applyAlignment="1">
      <alignment horizontal="right" vertical="center"/>
      <protection/>
    </xf>
    <xf numFmtId="2" fontId="17" fillId="0" borderId="24" xfId="21" applyNumberFormat="1" applyFont="1" applyBorder="1" applyAlignment="1">
      <alignment horizontal="right" vertical="center"/>
      <protection/>
    </xf>
    <xf numFmtId="2" fontId="17" fillId="0" borderId="24" xfId="21" applyNumberFormat="1" applyFont="1" applyBorder="1" applyAlignment="1">
      <alignment horizontal="center" vertical="center"/>
      <protection/>
    </xf>
    <xf numFmtId="2" fontId="19" fillId="0" borderId="27" xfId="21" applyNumberFormat="1" applyFont="1" applyBorder="1" applyAlignment="1">
      <alignment horizontal="center" vertical="center"/>
      <protection/>
    </xf>
    <xf numFmtId="0" fontId="18" fillId="0" borderId="43" xfId="21" applyFont="1" applyBorder="1" applyAlignment="1">
      <alignment horizontal="center" vertical="center"/>
      <protection/>
    </xf>
    <xf numFmtId="0" fontId="17" fillId="0" borderId="23" xfId="21" applyFont="1" applyBorder="1" applyAlignment="1">
      <alignment horizontal="left" vertical="center"/>
      <protection/>
    </xf>
    <xf numFmtId="0" fontId="19" fillId="0" borderId="27" xfId="21" applyFont="1" applyBorder="1" applyAlignment="1">
      <alignment horizontal="left" vertical="center"/>
      <protection/>
    </xf>
    <xf numFmtId="0" fontId="17" fillId="0" borderId="43" xfId="21" applyFont="1" applyBorder="1" applyAlignment="1">
      <alignment horizontal="left" vertical="center"/>
      <protection/>
    </xf>
    <xf numFmtId="2" fontId="17" fillId="0" borderId="23" xfId="21" applyNumberFormat="1" applyFont="1" applyFill="1" applyBorder="1" applyAlignment="1">
      <alignment horizontal="left" vertical="center"/>
      <protection/>
    </xf>
    <xf numFmtId="2" fontId="17" fillId="0" borderId="27" xfId="21" applyNumberFormat="1" applyFont="1" applyFill="1" applyBorder="1" applyAlignment="1">
      <alignment horizontal="center" vertical="center"/>
      <protection/>
    </xf>
    <xf numFmtId="2" fontId="17" fillId="0" borderId="33" xfId="21" applyNumberFormat="1" applyFont="1" applyFill="1" applyBorder="1" applyAlignment="1">
      <alignment horizontal="center" vertical="center"/>
      <protection/>
    </xf>
    <xf numFmtId="0" fontId="17" fillId="0" borderId="8" xfId="21" applyNumberFormat="1" applyFont="1" applyFill="1" applyBorder="1" applyAlignment="1">
      <alignment horizontal="center"/>
      <protection/>
    </xf>
    <xf numFmtId="1" fontId="17" fillId="0" borderId="9" xfId="21" applyNumberFormat="1" applyFont="1" applyFill="1" applyBorder="1" applyAlignment="1">
      <alignment horizontal="center"/>
      <protection/>
    </xf>
    <xf numFmtId="0" fontId="17" fillId="0" borderId="10" xfId="21" applyFont="1" applyFill="1" applyBorder="1" applyAlignment="1">
      <alignment horizontal="center"/>
      <protection/>
    </xf>
    <xf numFmtId="1" fontId="17" fillId="0" borderId="10" xfId="21" applyNumberFormat="1" applyFont="1" applyFill="1" applyBorder="1" applyAlignment="1">
      <alignment horizontal="center"/>
      <protection/>
    </xf>
    <xf numFmtId="0" fontId="17" fillId="0" borderId="10" xfId="21" applyFont="1" applyFill="1" applyBorder="1" applyAlignment="1">
      <alignment horizontal="right"/>
      <protection/>
    </xf>
    <xf numFmtId="1" fontId="17" fillId="0" borderId="10" xfId="21" applyNumberFormat="1" applyFont="1" applyBorder="1" applyAlignment="1">
      <alignment horizontal="right"/>
      <protection/>
    </xf>
    <xf numFmtId="1" fontId="17" fillId="0" borderId="10" xfId="21" applyNumberFormat="1" applyFont="1" applyBorder="1" applyAlignment="1">
      <alignment horizontal="center"/>
      <protection/>
    </xf>
    <xf numFmtId="1" fontId="19" fillId="0" borderId="12" xfId="21" applyNumberFormat="1" applyFont="1" applyBorder="1" applyAlignment="1">
      <alignment horizontal="center"/>
      <protection/>
    </xf>
    <xf numFmtId="0" fontId="17" fillId="0" borderId="10" xfId="21" applyFont="1" applyBorder="1" applyAlignment="1">
      <alignment horizontal="center"/>
      <protection/>
    </xf>
    <xf numFmtId="0" fontId="19" fillId="0" borderId="11" xfId="21" applyFont="1" applyBorder="1" applyAlignment="1">
      <alignment horizontal="center"/>
      <protection/>
    </xf>
    <xf numFmtId="0" fontId="17" fillId="0" borderId="9" xfId="21" applyFont="1" applyFill="1" applyBorder="1" applyAlignment="1">
      <alignment horizontal="center"/>
      <protection/>
    </xf>
    <xf numFmtId="0" fontId="19" fillId="0" borderId="12" xfId="21" applyFont="1" applyFill="1" applyBorder="1" applyAlignment="1">
      <alignment horizontal="center"/>
      <protection/>
    </xf>
    <xf numFmtId="49" fontId="17" fillId="0" borderId="10" xfId="21" applyNumberFormat="1" applyFont="1" applyFill="1" applyBorder="1" applyAlignment="1">
      <alignment horizontal="left"/>
      <protection/>
    </xf>
    <xf numFmtId="2" fontId="17" fillId="0" borderId="11" xfId="21" applyNumberFormat="1" applyFont="1" applyFill="1" applyBorder="1" applyAlignment="1">
      <alignment horizontal="center"/>
      <protection/>
    </xf>
    <xf numFmtId="1" fontId="19" fillId="0" borderId="12" xfId="21" applyNumberFormat="1" applyFont="1" applyFill="1" applyBorder="1" applyAlignment="1">
      <alignment horizontal="center"/>
      <protection/>
    </xf>
    <xf numFmtId="2" fontId="17" fillId="0" borderId="31" xfId="21" applyNumberFormat="1" applyFont="1" applyFill="1" applyBorder="1" applyAlignment="1">
      <alignment horizontal="center"/>
      <protection/>
    </xf>
    <xf numFmtId="0" fontId="17" fillId="0" borderId="15" xfId="21" applyNumberFormat="1" applyFont="1" applyFill="1" applyBorder="1" applyAlignment="1">
      <alignment horizontal="center"/>
      <protection/>
    </xf>
    <xf numFmtId="2" fontId="18" fillId="0" borderId="16" xfId="21" applyNumberFormat="1" applyFont="1" applyFill="1" applyBorder="1" applyAlignment="1">
      <alignment horizontal="center"/>
      <protection/>
    </xf>
    <xf numFmtId="2" fontId="18" fillId="0" borderId="17" xfId="21" applyNumberFormat="1" applyFont="1" applyFill="1" applyBorder="1" applyAlignment="1">
      <alignment horizontal="center"/>
      <protection/>
    </xf>
    <xf numFmtId="2" fontId="18" fillId="0" borderId="17" xfId="21" applyNumberFormat="1" applyFont="1" applyBorder="1" applyAlignment="1">
      <alignment horizontal="center"/>
      <protection/>
    </xf>
    <xf numFmtId="0" fontId="19" fillId="0" borderId="21" xfId="21" applyNumberFormat="1" applyFont="1" applyBorder="1" applyAlignment="1">
      <alignment horizontal="center"/>
      <protection/>
    </xf>
    <xf numFmtId="37" fontId="18" fillId="0" borderId="16" xfId="21" applyNumberFormat="1" applyFont="1" applyFill="1" applyBorder="1" applyAlignment="1" applyProtection="1">
      <alignment horizontal="center" vertical="center"/>
      <protection/>
    </xf>
    <xf numFmtId="1" fontId="19" fillId="0" borderId="21" xfId="21" applyNumberFormat="1" applyFont="1" applyFill="1" applyBorder="1" applyAlignment="1" applyProtection="1">
      <alignment horizontal="center" vertical="center"/>
      <protection/>
    </xf>
    <xf numFmtId="2" fontId="18" fillId="0" borderId="17" xfId="21" applyNumberFormat="1" applyFont="1" applyFill="1" applyBorder="1" applyAlignment="1">
      <alignment horizontal="left"/>
      <protection/>
    </xf>
    <xf numFmtId="2" fontId="18" fillId="0" borderId="19" xfId="21" applyNumberFormat="1" applyFont="1" applyFill="1" applyBorder="1" applyAlignment="1">
      <alignment horizontal="center"/>
      <protection/>
    </xf>
    <xf numFmtId="2" fontId="19" fillId="0" borderId="21" xfId="21" applyNumberFormat="1" applyFont="1" applyFill="1" applyBorder="1" applyAlignment="1">
      <alignment horizontal="center"/>
      <protection/>
    </xf>
    <xf numFmtId="0" fontId="17" fillId="0" borderId="32" xfId="21" applyNumberFormat="1" applyFont="1" applyFill="1" applyBorder="1" applyAlignment="1">
      <alignment horizontal="center"/>
      <protection/>
    </xf>
    <xf numFmtId="0" fontId="17" fillId="0" borderId="22" xfId="21" applyNumberFormat="1" applyFont="1" applyFill="1" applyBorder="1" applyAlignment="1">
      <alignment horizontal="center"/>
      <protection/>
    </xf>
    <xf numFmtId="2" fontId="18" fillId="0" borderId="23" xfId="21" applyNumberFormat="1" applyFont="1" applyFill="1" applyBorder="1" applyAlignment="1">
      <alignment horizontal="center"/>
      <protection/>
    </xf>
    <xf numFmtId="2" fontId="18" fillId="0" borderId="24" xfId="21" applyNumberFormat="1" applyFont="1" applyFill="1" applyBorder="1" applyAlignment="1">
      <alignment horizontal="center"/>
      <protection/>
    </xf>
    <xf numFmtId="2" fontId="18" fillId="0" borderId="24" xfId="21" applyNumberFormat="1" applyFont="1" applyBorder="1" applyAlignment="1">
      <alignment horizontal="center"/>
      <protection/>
    </xf>
    <xf numFmtId="0" fontId="18" fillId="0" borderId="24" xfId="21" applyFont="1" applyBorder="1" applyAlignment="1">
      <alignment horizontal="center"/>
      <protection/>
    </xf>
    <xf numFmtId="164" fontId="19" fillId="0" borderId="26" xfId="21" applyNumberFormat="1" applyFont="1" applyBorder="1" applyAlignment="1">
      <alignment horizontal="center"/>
      <protection/>
    </xf>
    <xf numFmtId="37" fontId="18" fillId="0" borderId="23" xfId="21" applyNumberFormat="1" applyFont="1" applyFill="1" applyBorder="1" applyAlignment="1" applyProtection="1">
      <alignment horizontal="center" vertical="center"/>
      <protection/>
    </xf>
    <xf numFmtId="1" fontId="19" fillId="0" borderId="27" xfId="21" applyNumberFormat="1" applyFont="1" applyFill="1" applyBorder="1" applyAlignment="1" applyProtection="1">
      <alignment horizontal="center" vertical="center"/>
      <protection/>
    </xf>
    <xf numFmtId="2" fontId="18" fillId="0" borderId="24" xfId="21" applyNumberFormat="1" applyFont="1" applyFill="1" applyBorder="1" applyAlignment="1">
      <alignment horizontal="left"/>
      <protection/>
    </xf>
    <xf numFmtId="2" fontId="19" fillId="0" borderId="27" xfId="21" applyNumberFormat="1" applyFont="1" applyFill="1" applyBorder="1" applyAlignment="1">
      <alignment horizontal="center"/>
      <protection/>
    </xf>
    <xf numFmtId="0" fontId="17" fillId="0" borderId="33" xfId="21" applyNumberFormat="1" applyFont="1" applyFill="1" applyBorder="1" applyAlignment="1">
      <alignment horizontal="center"/>
      <protection/>
    </xf>
    <xf numFmtId="0" fontId="18" fillId="0" borderId="24" xfId="21" applyFont="1" applyFill="1" applyBorder="1" applyAlignment="1">
      <alignment horizontal="center"/>
      <protection/>
    </xf>
    <xf numFmtId="164" fontId="19" fillId="0" borderId="26" xfId="21" applyNumberFormat="1" applyFont="1" applyFill="1" applyBorder="1" applyAlignment="1">
      <alignment horizontal="center"/>
      <protection/>
    </xf>
    <xf numFmtId="0" fontId="17" fillId="0" borderId="34" xfId="21" applyNumberFormat="1" applyFont="1" applyFill="1" applyBorder="1" applyAlignment="1">
      <alignment horizontal="center"/>
      <protection/>
    </xf>
    <xf numFmtId="2" fontId="18" fillId="0" borderId="35" xfId="21" applyNumberFormat="1" applyFont="1" applyFill="1" applyBorder="1" applyAlignment="1">
      <alignment horizontal="center"/>
      <protection/>
    </xf>
    <xf numFmtId="2" fontId="18" fillId="0" borderId="36" xfId="21" applyNumberFormat="1" applyFont="1" applyFill="1" applyBorder="1" applyAlignment="1">
      <alignment horizontal="center"/>
      <protection/>
    </xf>
    <xf numFmtId="2" fontId="18" fillId="0" borderId="36" xfId="21" applyNumberFormat="1" applyFont="1" applyBorder="1" applyAlignment="1">
      <alignment horizontal="center"/>
      <protection/>
    </xf>
    <xf numFmtId="37" fontId="18" fillId="0" borderId="35" xfId="21" applyNumberFormat="1" applyFont="1" applyFill="1" applyBorder="1" applyAlignment="1" applyProtection="1">
      <alignment horizontal="center" vertical="center"/>
      <protection/>
    </xf>
    <xf numFmtId="1" fontId="19" fillId="0" borderId="42" xfId="21" applyNumberFormat="1" applyFont="1" applyFill="1" applyBorder="1" applyAlignment="1" applyProtection="1">
      <alignment horizontal="center" vertical="center"/>
      <protection/>
    </xf>
    <xf numFmtId="2" fontId="18" fillId="0" borderId="36" xfId="21" applyNumberFormat="1" applyFont="1" applyFill="1" applyBorder="1" applyAlignment="1">
      <alignment horizontal="left"/>
      <protection/>
    </xf>
    <xf numFmtId="2" fontId="18" fillId="0" borderId="53" xfId="21" applyNumberFormat="1" applyFont="1" applyFill="1" applyBorder="1" applyAlignment="1">
      <alignment horizontal="center"/>
      <protection/>
    </xf>
    <xf numFmtId="2" fontId="19" fillId="0" borderId="42" xfId="21" applyNumberFormat="1" applyFont="1" applyFill="1" applyBorder="1" applyAlignment="1">
      <alignment horizontal="center"/>
      <protection/>
    </xf>
    <xf numFmtId="0" fontId="17" fillId="0" borderId="40" xfId="21" applyNumberFormat="1" applyFont="1" applyFill="1" applyBorder="1" applyAlignment="1">
      <alignment horizontal="center"/>
      <protection/>
    </xf>
    <xf numFmtId="3" fontId="17" fillId="0" borderId="1" xfId="21" applyNumberFormat="1" applyFont="1" applyFill="1" applyBorder="1" applyAlignment="1">
      <alignment horizontal="center"/>
      <protection/>
    </xf>
    <xf numFmtId="2" fontId="17" fillId="0" borderId="3" xfId="21" applyNumberFormat="1" applyFont="1" applyFill="1" applyBorder="1" applyAlignment="1">
      <alignment horizontal="center"/>
      <protection/>
    </xf>
    <xf numFmtId="2" fontId="17" fillId="0" borderId="3" xfId="21" applyNumberFormat="1" applyFont="1" applyBorder="1" applyAlignment="1">
      <alignment horizontal="center"/>
      <protection/>
    </xf>
    <xf numFmtId="2" fontId="19" fillId="0" borderId="5" xfId="21" applyNumberFormat="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164" fontId="19" fillId="0" borderId="4" xfId="21" applyNumberFormat="1" applyFont="1" applyBorder="1" applyAlignment="1">
      <alignment horizontal="center"/>
      <protection/>
    </xf>
    <xf numFmtId="3" fontId="17" fillId="0" borderId="2" xfId="21" applyNumberFormat="1" applyFont="1" applyFill="1" applyBorder="1" applyAlignment="1">
      <alignment horizontal="center"/>
      <protection/>
    </xf>
    <xf numFmtId="1" fontId="19" fillId="0" borderId="5" xfId="21" applyNumberFormat="1" applyFont="1" applyFill="1" applyBorder="1" applyAlignment="1">
      <alignment horizontal="center"/>
      <protection/>
    </xf>
    <xf numFmtId="2" fontId="18" fillId="0" borderId="5" xfId="21" applyNumberFormat="1" applyFont="1" applyFill="1" applyBorder="1" applyAlignment="1">
      <alignment horizontal="center"/>
      <protection/>
    </xf>
    <xf numFmtId="2" fontId="18" fillId="0" borderId="2" xfId="21" applyNumberFormat="1" applyFont="1" applyFill="1" applyBorder="1" applyAlignment="1">
      <alignment horizontal="center"/>
      <protection/>
    </xf>
    <xf numFmtId="2" fontId="19" fillId="0" borderId="5" xfId="21" applyNumberFormat="1" applyFont="1" applyFill="1" applyBorder="1" applyAlignment="1">
      <alignment horizontal="center"/>
      <protection/>
    </xf>
    <xf numFmtId="3" fontId="17" fillId="0" borderId="30" xfId="21" applyNumberFormat="1" applyFont="1" applyFill="1" applyBorder="1" applyAlignment="1">
      <alignment horizontal="center"/>
      <protection/>
    </xf>
    <xf numFmtId="3" fontId="17" fillId="0" borderId="8" xfId="21" applyNumberFormat="1" applyFont="1" applyFill="1" applyBorder="1" applyAlignment="1">
      <alignment horizontal="center"/>
      <protection/>
    </xf>
    <xf numFmtId="2" fontId="17" fillId="0" borderId="9" xfId="21" applyNumberFormat="1" applyFont="1" applyFill="1" applyBorder="1" applyAlignment="1">
      <alignment horizontal="center"/>
      <protection/>
    </xf>
    <xf numFmtId="2" fontId="17" fillId="0" borderId="10" xfId="21" applyNumberFormat="1" applyFont="1" applyFill="1" applyBorder="1" applyAlignment="1">
      <alignment horizontal="center"/>
      <protection/>
    </xf>
    <xf numFmtId="2" fontId="17" fillId="0" borderId="10" xfId="21" applyNumberFormat="1" applyFont="1" applyBorder="1" applyAlignment="1">
      <alignment horizontal="center"/>
      <protection/>
    </xf>
    <xf numFmtId="2" fontId="19" fillId="0" borderId="12" xfId="21" applyNumberFormat="1" applyFont="1" applyFill="1" applyBorder="1" applyAlignment="1">
      <alignment horizontal="center"/>
      <protection/>
    </xf>
    <xf numFmtId="3" fontId="17" fillId="0" borderId="10" xfId="21" applyNumberFormat="1" applyFont="1" applyFill="1" applyBorder="1" applyAlignment="1">
      <alignment horizontal="center"/>
      <protection/>
    </xf>
    <xf numFmtId="3" fontId="19" fillId="0" borderId="11" xfId="21" applyNumberFormat="1" applyFont="1" applyFill="1" applyBorder="1" applyAlignment="1">
      <alignment horizontal="center"/>
      <protection/>
    </xf>
    <xf numFmtId="191" fontId="17" fillId="0" borderId="9" xfId="21" applyNumberFormat="1" applyFont="1" applyFill="1" applyBorder="1" applyAlignment="1">
      <alignment horizontal="center"/>
      <protection/>
    </xf>
    <xf numFmtId="191" fontId="19" fillId="0" borderId="12" xfId="21" applyNumberFormat="1" applyFont="1" applyFill="1" applyBorder="1" applyAlignment="1">
      <alignment horizontal="center"/>
      <protection/>
    </xf>
    <xf numFmtId="2" fontId="17" fillId="0" borderId="10" xfId="21" applyNumberFormat="1" applyFont="1" applyFill="1" applyBorder="1" applyAlignment="1">
      <alignment horizontal="left"/>
      <protection/>
    </xf>
    <xf numFmtId="2" fontId="17" fillId="0" borderId="41" xfId="21" applyNumberFormat="1" applyFont="1" applyFill="1" applyBorder="1" applyAlignment="1">
      <alignment horizontal="center"/>
      <protection/>
    </xf>
    <xf numFmtId="3" fontId="17" fillId="0" borderId="31" xfId="21" applyNumberFormat="1" applyFont="1" applyFill="1" applyBorder="1" applyAlignment="1">
      <alignment horizontal="center"/>
      <protection/>
    </xf>
    <xf numFmtId="2" fontId="25" fillId="0" borderId="24" xfId="21" applyNumberFormat="1" applyFont="1" applyFill="1" applyBorder="1" applyAlignment="1">
      <alignment horizontal="center"/>
      <protection/>
    </xf>
    <xf numFmtId="2" fontId="24" fillId="0" borderId="10" xfId="21" applyNumberFormat="1" applyFont="1" applyFill="1" applyBorder="1" applyAlignment="1">
      <alignment horizontal="center"/>
      <protection/>
    </xf>
    <xf numFmtId="2" fontId="19" fillId="0" borderId="26" xfId="21" applyNumberFormat="1" applyFont="1" applyBorder="1" applyAlignment="1">
      <alignment horizontal="center" vertical="center"/>
      <protection/>
    </xf>
    <xf numFmtId="1" fontId="19" fillId="0" borderId="11" xfId="21" applyNumberFormat="1" applyFont="1" applyBorder="1" applyAlignment="1">
      <alignment horizontal="center"/>
      <protection/>
    </xf>
    <xf numFmtId="2" fontId="19" fillId="0" borderId="4" xfId="21" applyNumberFormat="1" applyFont="1" applyBorder="1" applyAlignment="1">
      <alignment horizontal="center"/>
      <protection/>
    </xf>
    <xf numFmtId="2" fontId="19" fillId="0" borderId="11" xfId="21" applyNumberFormat="1" applyFont="1" applyBorder="1" applyAlignment="1">
      <alignment horizontal="center"/>
      <protection/>
    </xf>
    <xf numFmtId="2" fontId="19" fillId="0" borderId="19" xfId="21" applyNumberFormat="1" applyFont="1" applyBorder="1" applyAlignment="1">
      <alignment horizontal="center"/>
      <protection/>
    </xf>
    <xf numFmtId="2" fontId="19" fillId="0" borderId="26" xfId="21" applyNumberFormat="1" applyFont="1" applyBorder="1" applyAlignment="1">
      <alignment horizontal="center"/>
      <protection/>
    </xf>
    <xf numFmtId="2" fontId="19" fillId="0" borderId="26" xfId="21" applyNumberFormat="1" applyFont="1" applyFill="1" applyBorder="1" applyAlignment="1">
      <alignment horizontal="center"/>
      <protection/>
    </xf>
    <xf numFmtId="2" fontId="19" fillId="0" borderId="37" xfId="21" applyNumberFormat="1" applyFont="1" applyBorder="1" applyAlignment="1">
      <alignment horizontal="center"/>
      <protection/>
    </xf>
    <xf numFmtId="2" fontId="19" fillId="0" borderId="4" xfId="0" applyNumberFormat="1" applyFont="1" applyFill="1" applyBorder="1" applyAlignment="1">
      <alignment horizontal="center" vertical="center"/>
    </xf>
    <xf numFmtId="2" fontId="19" fillId="0" borderId="26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 quotePrefix="1">
      <alignment horizontal="right"/>
    </xf>
    <xf numFmtId="2" fontId="19" fillId="0" borderId="56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/>
    </xf>
    <xf numFmtId="0" fontId="17" fillId="0" borderId="5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7" fillId="0" borderId="20" xfId="0" applyFont="1" applyBorder="1" applyAlignment="1">
      <alignment/>
    </xf>
    <xf numFmtId="1" fontId="18" fillId="0" borderId="18" xfId="0" applyNumberFormat="1" applyFont="1" applyBorder="1" applyAlignment="1">
      <alignment/>
    </xf>
    <xf numFmtId="1" fontId="18" fillId="0" borderId="17" xfId="0" applyNumberFormat="1" applyFont="1" applyBorder="1" applyAlignment="1">
      <alignment/>
    </xf>
    <xf numFmtId="1" fontId="19" fillId="0" borderId="19" xfId="0" applyNumberFormat="1" applyFont="1" applyBorder="1" applyAlignment="1">
      <alignment/>
    </xf>
    <xf numFmtId="0" fontId="18" fillId="0" borderId="16" xfId="0" applyFont="1" applyBorder="1" applyAlignment="1">
      <alignment/>
    </xf>
    <xf numFmtId="164" fontId="19" fillId="0" borderId="21" xfId="0" applyNumberFormat="1" applyFont="1" applyBorder="1" applyAlignment="1">
      <alignment/>
    </xf>
    <xf numFmtId="165" fontId="19" fillId="0" borderId="19" xfId="0" applyNumberFormat="1" applyFont="1" applyBorder="1" applyAlignment="1">
      <alignment/>
    </xf>
    <xf numFmtId="170" fontId="18" fillId="0" borderId="16" xfId="0" applyNumberFormat="1" applyFont="1" applyBorder="1" applyAlignment="1">
      <alignment/>
    </xf>
    <xf numFmtId="170" fontId="18" fillId="0" borderId="21" xfId="0" applyNumberFormat="1" applyFont="1" applyBorder="1" applyAlignment="1">
      <alignment/>
    </xf>
    <xf numFmtId="2" fontId="18" fillId="0" borderId="18" xfId="0" applyNumberFormat="1" applyFont="1" applyBorder="1" applyAlignment="1">
      <alignment/>
    </xf>
    <xf numFmtId="2" fontId="19" fillId="0" borderId="19" xfId="0" applyNumberFormat="1" applyFont="1" applyBorder="1" applyAlignment="1">
      <alignment/>
    </xf>
    <xf numFmtId="0" fontId="17" fillId="0" borderId="59" xfId="0" applyFont="1" applyBorder="1" applyAlignment="1">
      <alignment/>
    </xf>
    <xf numFmtId="1" fontId="18" fillId="0" borderId="25" xfId="0" applyNumberFormat="1" applyFont="1" applyBorder="1" applyAlignment="1">
      <alignment/>
    </xf>
    <xf numFmtId="1" fontId="18" fillId="0" borderId="24" xfId="0" applyNumberFormat="1" applyFont="1" applyBorder="1" applyAlignment="1">
      <alignment/>
    </xf>
    <xf numFmtId="1" fontId="18" fillId="0" borderId="24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Fill="1" applyBorder="1" applyAlignment="1">
      <alignment/>
    </xf>
    <xf numFmtId="165" fontId="19" fillId="0" borderId="26" xfId="0" applyNumberFormat="1" applyFont="1" applyBorder="1" applyAlignment="1">
      <alignment/>
    </xf>
    <xf numFmtId="170" fontId="18" fillId="0" borderId="23" xfId="0" applyNumberFormat="1" applyFont="1" applyBorder="1" applyAlignment="1">
      <alignment/>
    </xf>
    <xf numFmtId="170" fontId="18" fillId="0" borderId="27" xfId="0" applyNumberFormat="1" applyFont="1" applyBorder="1" applyAlignment="1">
      <alignment/>
    </xf>
    <xf numFmtId="2" fontId="18" fillId="0" borderId="25" xfId="0" applyNumberFormat="1" applyFont="1" applyBorder="1" applyAlignment="1">
      <alignment/>
    </xf>
    <xf numFmtId="2" fontId="19" fillId="0" borderId="26" xfId="0" applyNumberFormat="1" applyFont="1" applyBorder="1" applyAlignment="1">
      <alignment/>
    </xf>
    <xf numFmtId="0" fontId="18" fillId="0" borderId="24" xfId="0" applyFont="1" applyBorder="1" applyAlignment="1">
      <alignment/>
    </xf>
    <xf numFmtId="165" fontId="19" fillId="0" borderId="26" xfId="0" applyNumberFormat="1" applyFont="1" applyFill="1" applyBorder="1" applyAlignment="1">
      <alignment/>
    </xf>
    <xf numFmtId="1" fontId="19" fillId="0" borderId="19" xfId="0" applyNumberFormat="1" applyFont="1" applyFill="1" applyBorder="1" applyAlignment="1">
      <alignment/>
    </xf>
    <xf numFmtId="164" fontId="19" fillId="0" borderId="27" xfId="0" applyNumberFormat="1" applyFont="1" applyFill="1" applyBorder="1" applyAlignment="1">
      <alignment/>
    </xf>
    <xf numFmtId="0" fontId="17" fillId="0" borderId="61" xfId="0" applyFont="1" applyBorder="1" applyAlignment="1">
      <alignment/>
    </xf>
    <xf numFmtId="1" fontId="18" fillId="0" borderId="51" xfId="0" applyNumberFormat="1" applyFont="1" applyBorder="1" applyAlignment="1">
      <alignment/>
    </xf>
    <xf numFmtId="1" fontId="18" fillId="0" borderId="36" xfId="0" applyNumberFormat="1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165" fontId="19" fillId="0" borderId="37" xfId="0" applyNumberFormat="1" applyFont="1" applyBorder="1" applyAlignment="1">
      <alignment/>
    </xf>
    <xf numFmtId="170" fontId="18" fillId="0" borderId="35" xfId="0" applyNumberFormat="1" applyFont="1" applyBorder="1" applyAlignment="1">
      <alignment/>
    </xf>
    <xf numFmtId="170" fontId="18" fillId="0" borderId="42" xfId="0" applyNumberFormat="1" applyFont="1" applyBorder="1" applyAlignment="1">
      <alignment/>
    </xf>
    <xf numFmtId="2" fontId="18" fillId="0" borderId="51" xfId="0" applyNumberFormat="1" applyFont="1" applyBorder="1" applyAlignment="1">
      <alignment/>
    </xf>
    <xf numFmtId="2" fontId="19" fillId="0" borderId="37" xfId="0" applyNumberFormat="1" applyFont="1" applyBorder="1" applyAlignment="1">
      <alignment/>
    </xf>
    <xf numFmtId="1" fontId="17" fillId="0" borderId="3" xfId="0" applyNumberFormat="1" applyFont="1" applyBorder="1" applyAlignment="1">
      <alignment/>
    </xf>
    <xf numFmtId="1" fontId="19" fillId="0" borderId="4" xfId="0" applyNumberFormat="1" applyFont="1" applyBorder="1" applyAlignment="1">
      <alignment/>
    </xf>
    <xf numFmtId="164" fontId="19" fillId="0" borderId="4" xfId="0" applyNumberFormat="1" applyFont="1" applyBorder="1" applyAlignment="1">
      <alignment/>
    </xf>
    <xf numFmtId="170" fontId="17" fillId="0" borderId="2" xfId="0" applyNumberFormat="1" applyFont="1" applyBorder="1" applyAlignment="1">
      <alignment/>
    </xf>
    <xf numFmtId="170" fontId="17" fillId="0" borderId="5" xfId="0" applyNumberFormat="1" applyFont="1" applyBorder="1" applyAlignment="1">
      <alignment/>
    </xf>
    <xf numFmtId="2" fontId="18" fillId="0" borderId="6" xfId="0" applyNumberFormat="1" applyFont="1" applyBorder="1" applyAlignment="1">
      <alignment/>
    </xf>
    <xf numFmtId="2" fontId="19" fillId="0" borderId="4" xfId="0" applyNumberFormat="1" applyFont="1" applyBorder="1" applyAlignment="1">
      <alignment/>
    </xf>
    <xf numFmtId="1" fontId="17" fillId="0" borderId="14" xfId="0" applyNumberFormat="1" applyFont="1" applyBorder="1" applyAlignment="1">
      <alignment/>
    </xf>
    <xf numFmtId="1" fontId="17" fillId="0" borderId="13" xfId="0" applyNumberFormat="1" applyFont="1" applyBorder="1" applyAlignment="1">
      <alignment/>
    </xf>
    <xf numFmtId="1" fontId="17" fillId="0" borderId="9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170" fontId="17" fillId="0" borderId="9" xfId="0" applyNumberFormat="1" applyFont="1" applyBorder="1" applyAlignment="1">
      <alignment/>
    </xf>
    <xf numFmtId="170" fontId="17" fillId="0" borderId="12" xfId="0" applyNumberFormat="1" applyFont="1" applyBorder="1" applyAlignment="1">
      <alignment/>
    </xf>
    <xf numFmtId="2" fontId="17" fillId="0" borderId="13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0" fontId="17" fillId="0" borderId="14" xfId="0" applyFont="1" applyBorder="1" applyAlignment="1">
      <alignment/>
    </xf>
    <xf numFmtId="2" fontId="19" fillId="0" borderId="0" xfId="0" applyNumberFormat="1" applyFont="1" applyBorder="1" applyAlignment="1">
      <alignment/>
    </xf>
    <xf numFmtId="165" fontId="19" fillId="0" borderId="4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1" fontId="19" fillId="0" borderId="26" xfId="0" applyNumberFormat="1" applyFont="1" applyBorder="1" applyAlignment="1">
      <alignment/>
    </xf>
    <xf numFmtId="1" fontId="19" fillId="0" borderId="37" xfId="0" applyNumberFormat="1" applyFont="1" applyBorder="1" applyAlignment="1">
      <alignment/>
    </xf>
    <xf numFmtId="0" fontId="17" fillId="0" borderId="5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center" wrapText="1"/>
    </xf>
    <xf numFmtId="170" fontId="17" fillId="0" borderId="3" xfId="0" applyNumberFormat="1" applyFont="1" applyFill="1" applyBorder="1" applyAlignment="1">
      <alignment horizontal="left"/>
    </xf>
    <xf numFmtId="170" fontId="17" fillId="0" borderId="30" xfId="0" applyNumberFormat="1" applyFont="1" applyFill="1" applyBorder="1" applyAlignment="1">
      <alignment horizontal="center"/>
    </xf>
    <xf numFmtId="0" fontId="17" fillId="0" borderId="52" xfId="0" applyFont="1" applyBorder="1" applyAlignment="1">
      <alignment horizontal="left"/>
    </xf>
    <xf numFmtId="0" fontId="19" fillId="0" borderId="30" xfId="0" applyFont="1" applyBorder="1" applyAlignment="1">
      <alignment horizontal="center" wrapText="1"/>
    </xf>
    <xf numFmtId="3" fontId="17" fillId="0" borderId="14" xfId="0" applyNumberFormat="1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 quotePrefix="1">
      <alignment horizontal="center"/>
    </xf>
    <xf numFmtId="170" fontId="17" fillId="0" borderId="12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165" fontId="19" fillId="0" borderId="21" xfId="0" applyNumberFormat="1" applyFont="1" applyFill="1" applyBorder="1" applyAlignment="1">
      <alignment/>
    </xf>
    <xf numFmtId="170" fontId="25" fillId="0" borderId="17" xfId="0" applyNumberFormat="1" applyFont="1" applyFill="1" applyBorder="1" applyAlignment="1">
      <alignment/>
    </xf>
    <xf numFmtId="170" fontId="25" fillId="0" borderId="21" xfId="0" applyNumberFormat="1" applyFont="1" applyFill="1" applyBorder="1" applyAlignment="1">
      <alignment/>
    </xf>
    <xf numFmtId="3" fontId="17" fillId="0" borderId="59" xfId="0" applyNumberFormat="1" applyFont="1" applyFill="1" applyBorder="1" applyAlignment="1">
      <alignment horizontal="center"/>
    </xf>
    <xf numFmtId="3" fontId="18" fillId="0" borderId="23" xfId="0" applyNumberFormat="1" applyFont="1" applyFill="1" applyBorder="1" applyAlignment="1">
      <alignment horizontal="right"/>
    </xf>
    <xf numFmtId="2" fontId="18" fillId="0" borderId="23" xfId="0" applyNumberFormat="1" applyFont="1" applyFill="1" applyBorder="1" applyAlignment="1">
      <alignment/>
    </xf>
    <xf numFmtId="2" fontId="18" fillId="0" borderId="24" xfId="0" applyNumberFormat="1" applyFont="1" applyFill="1" applyBorder="1" applyAlignment="1">
      <alignment/>
    </xf>
    <xf numFmtId="170" fontId="25" fillId="0" borderId="24" xfId="0" applyNumberFormat="1" applyFont="1" applyFill="1" applyBorder="1" applyAlignment="1">
      <alignment/>
    </xf>
    <xf numFmtId="170" fontId="25" fillId="0" borderId="27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 horizontal="right"/>
    </xf>
    <xf numFmtId="3" fontId="17" fillId="0" borderId="61" xfId="0" applyNumberFormat="1" applyFont="1" applyFill="1" applyBorder="1" applyAlignment="1">
      <alignment horizontal="center"/>
    </xf>
    <xf numFmtId="2" fontId="18" fillId="0" borderId="35" xfId="0" applyNumberFormat="1" applyFont="1" applyFill="1" applyBorder="1" applyAlignment="1">
      <alignment/>
    </xf>
    <xf numFmtId="2" fontId="18" fillId="0" borderId="36" xfId="0" applyNumberFormat="1" applyFont="1" applyFill="1" applyBorder="1" applyAlignment="1">
      <alignment/>
    </xf>
    <xf numFmtId="170" fontId="25" fillId="0" borderId="36" xfId="0" applyNumberFormat="1" applyFont="1" applyFill="1" applyBorder="1" applyAlignment="1">
      <alignment/>
    </xf>
    <xf numFmtId="170" fontId="25" fillId="0" borderId="42" xfId="0" applyNumberFormat="1" applyFont="1" applyFill="1" applyBorder="1" applyAlignment="1">
      <alignment/>
    </xf>
    <xf numFmtId="2" fontId="19" fillId="0" borderId="42" xfId="0" applyNumberFormat="1" applyFont="1" applyFill="1" applyBorder="1" applyAlignment="1">
      <alignment horizontal="right"/>
    </xf>
    <xf numFmtId="3" fontId="17" fillId="0" borderId="50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/>
    </xf>
    <xf numFmtId="2" fontId="17" fillId="0" borderId="3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70" fontId="24" fillId="0" borderId="3" xfId="0" applyNumberFormat="1" applyFont="1" applyFill="1" applyBorder="1" applyAlignment="1">
      <alignment/>
    </xf>
    <xf numFmtId="170" fontId="24" fillId="0" borderId="5" xfId="0" applyNumberFormat="1" applyFont="1" applyFill="1" applyBorder="1" applyAlignment="1">
      <alignment/>
    </xf>
    <xf numFmtId="2" fontId="18" fillId="0" borderId="3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 quotePrefix="1">
      <alignment horizontal="center"/>
    </xf>
    <xf numFmtId="2" fontId="17" fillId="0" borderId="10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0" fontId="24" fillId="0" borderId="10" xfId="0" applyNumberFormat="1" applyFont="1" applyFill="1" applyBorder="1" applyAlignment="1">
      <alignment/>
    </xf>
    <xf numFmtId="170" fontId="24" fillId="0" borderId="12" xfId="0" applyNumberFormat="1" applyFont="1" applyFill="1" applyBorder="1" applyAlignment="1">
      <alignment/>
    </xf>
    <xf numFmtId="2" fontId="17" fillId="0" borderId="9" xfId="0" applyNumberFormat="1" applyFont="1" applyFill="1" applyBorder="1" applyAlignment="1">
      <alignment/>
    </xf>
    <xf numFmtId="1" fontId="18" fillId="0" borderId="18" xfId="0" applyNumberFormat="1" applyFont="1" applyBorder="1" applyAlignment="1">
      <alignment horizontal="right"/>
    </xf>
    <xf numFmtId="1" fontId="19" fillId="0" borderId="19" xfId="0" applyNumberFormat="1" applyFont="1" applyBorder="1" applyAlignment="1">
      <alignment horizontal="right"/>
    </xf>
    <xf numFmtId="1" fontId="18" fillId="0" borderId="25" xfId="0" applyNumberFormat="1" applyFont="1" applyBorder="1" applyAlignment="1">
      <alignment horizontal="right"/>
    </xf>
    <xf numFmtId="1" fontId="19" fillId="0" borderId="26" xfId="0" applyNumberFormat="1" applyFont="1" applyBorder="1" applyAlignment="1">
      <alignment horizontal="right"/>
    </xf>
    <xf numFmtId="1" fontId="18" fillId="0" borderId="25" xfId="0" applyNumberFormat="1" applyFont="1" applyFill="1" applyBorder="1" applyAlignment="1">
      <alignment horizontal="right"/>
    </xf>
    <xf numFmtId="1" fontId="19" fillId="0" borderId="26" xfId="0" applyNumberFormat="1" applyFont="1" applyFill="1" applyBorder="1" applyAlignment="1">
      <alignment horizontal="right"/>
    </xf>
    <xf numFmtId="1" fontId="18" fillId="0" borderId="51" xfId="0" applyNumberFormat="1" applyFont="1" applyFill="1" applyBorder="1" applyAlignment="1">
      <alignment horizontal="right"/>
    </xf>
    <xf numFmtId="1" fontId="19" fillId="0" borderId="37" xfId="0" applyNumberFormat="1" applyFont="1" applyFill="1" applyBorder="1" applyAlignment="1">
      <alignment horizontal="right"/>
    </xf>
    <xf numFmtId="1" fontId="17" fillId="0" borderId="6" xfId="15" applyNumberFormat="1" applyFont="1" applyFill="1" applyBorder="1" applyAlignment="1">
      <alignment horizontal="right"/>
    </xf>
    <xf numFmtId="1" fontId="19" fillId="0" borderId="4" xfId="15" applyNumberFormat="1" applyFont="1" applyFill="1" applyBorder="1" applyAlignment="1">
      <alignment horizontal="right"/>
    </xf>
    <xf numFmtId="1" fontId="17" fillId="0" borderId="13" xfId="15" applyNumberFormat="1" applyFont="1" applyFill="1" applyBorder="1" applyAlignment="1">
      <alignment horizontal="right"/>
    </xf>
    <xf numFmtId="1" fontId="19" fillId="0" borderId="11" xfId="15" applyNumberFormat="1" applyFont="1" applyFill="1" applyBorder="1" applyAlignment="1">
      <alignment horizontal="right"/>
    </xf>
    <xf numFmtId="1" fontId="18" fillId="0" borderId="16" xfId="0" applyNumberFormat="1" applyFont="1" applyFill="1" applyBorder="1" applyAlignment="1">
      <alignment horizontal="right"/>
    </xf>
    <xf numFmtId="1" fontId="19" fillId="0" borderId="21" xfId="0" applyNumberFormat="1" applyFont="1" applyBorder="1" applyAlignment="1">
      <alignment/>
    </xf>
    <xf numFmtId="1" fontId="19" fillId="0" borderId="27" xfId="0" applyNumberFormat="1" applyFont="1" applyBorder="1" applyAlignment="1">
      <alignment/>
    </xf>
    <xf numFmtId="1" fontId="19" fillId="0" borderId="27" xfId="0" applyNumberFormat="1" applyFont="1" applyFill="1" applyBorder="1" applyAlignment="1">
      <alignment/>
    </xf>
    <xf numFmtId="1" fontId="19" fillId="0" borderId="42" xfId="0" applyNumberFormat="1" applyFont="1" applyBorder="1" applyAlignment="1">
      <alignment/>
    </xf>
    <xf numFmtId="1" fontId="17" fillId="0" borderId="2" xfId="15" applyNumberFormat="1" applyFont="1" applyFill="1" applyBorder="1" applyAlignment="1">
      <alignment horizontal="right"/>
    </xf>
    <xf numFmtId="1" fontId="19" fillId="0" borderId="5" xfId="0" applyNumberFormat="1" applyFont="1" applyBorder="1" applyAlignment="1">
      <alignment/>
    </xf>
    <xf numFmtId="1" fontId="17" fillId="0" borderId="9" xfId="15" applyNumberFormat="1" applyFont="1" applyFill="1" applyBorder="1" applyAlignment="1">
      <alignment horizontal="right"/>
    </xf>
    <xf numFmtId="1" fontId="18" fillId="0" borderId="18" xfId="15" applyNumberFormat="1" applyFont="1" applyFill="1" applyBorder="1" applyAlignment="1">
      <alignment horizontal="right"/>
    </xf>
    <xf numFmtId="1" fontId="18" fillId="0" borderId="17" xfId="15" applyNumberFormat="1" applyFont="1" applyFill="1" applyBorder="1" applyAlignment="1">
      <alignment horizontal="right"/>
    </xf>
    <xf numFmtId="1" fontId="18" fillId="0" borderId="17" xfId="15" applyNumberFormat="1" applyFont="1" applyFill="1" applyBorder="1" applyAlignment="1">
      <alignment/>
    </xf>
    <xf numFmtId="1" fontId="18" fillId="0" borderId="17" xfId="0" applyNumberFormat="1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1" fontId="18" fillId="0" borderId="25" xfId="15" applyNumberFormat="1" applyFont="1" applyFill="1" applyBorder="1" applyAlignment="1">
      <alignment horizontal="right"/>
    </xf>
    <xf numFmtId="1" fontId="18" fillId="0" borderId="24" xfId="15" applyNumberFormat="1" applyFont="1" applyFill="1" applyBorder="1" applyAlignment="1">
      <alignment horizontal="right"/>
    </xf>
    <xf numFmtId="1" fontId="18" fillId="0" borderId="24" xfId="15" applyNumberFormat="1" applyFont="1" applyFill="1" applyBorder="1" applyAlignment="1">
      <alignment/>
    </xf>
    <xf numFmtId="1" fontId="18" fillId="0" borderId="24" xfId="0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 horizontal="center"/>
    </xf>
    <xf numFmtId="1" fontId="25" fillId="0" borderId="24" xfId="15" applyNumberFormat="1" applyFont="1" applyFill="1" applyBorder="1" applyAlignment="1">
      <alignment horizontal="right"/>
    </xf>
    <xf numFmtId="1" fontId="18" fillId="0" borderId="51" xfId="15" applyNumberFormat="1" applyFont="1" applyFill="1" applyBorder="1" applyAlignment="1">
      <alignment horizontal="right"/>
    </xf>
    <xf numFmtId="1" fontId="18" fillId="0" borderId="36" xfId="15" applyNumberFormat="1" applyFont="1" applyFill="1" applyBorder="1" applyAlignment="1">
      <alignment horizontal="right"/>
    </xf>
    <xf numFmtId="1" fontId="18" fillId="0" borderId="36" xfId="15" applyNumberFormat="1" applyFont="1" applyFill="1" applyBorder="1" applyAlignment="1">
      <alignment/>
    </xf>
    <xf numFmtId="1" fontId="18" fillId="0" borderId="36" xfId="0" applyNumberFormat="1" applyFont="1" applyFill="1" applyBorder="1" applyAlignment="1">
      <alignment horizontal="center"/>
    </xf>
    <xf numFmtId="1" fontId="19" fillId="0" borderId="37" xfId="0" applyNumberFormat="1" applyFont="1" applyFill="1" applyBorder="1" applyAlignment="1">
      <alignment horizontal="center"/>
    </xf>
    <xf numFmtId="1" fontId="17" fillId="0" borderId="3" xfId="15" applyNumberFormat="1" applyFont="1" applyFill="1" applyBorder="1" applyAlignment="1">
      <alignment horizontal="right"/>
    </xf>
    <xf numFmtId="1" fontId="17" fillId="0" borderId="3" xfId="15" applyNumberFormat="1" applyFont="1" applyFill="1" applyBorder="1" applyAlignment="1">
      <alignment/>
    </xf>
    <xf numFmtId="1" fontId="17" fillId="0" borderId="3" xfId="0" applyNumberFormat="1" applyFont="1" applyFill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1" fontId="19" fillId="0" borderId="4" xfId="0" applyNumberFormat="1" applyFont="1" applyFill="1" applyBorder="1" applyAlignment="1">
      <alignment horizontal="center"/>
    </xf>
    <xf numFmtId="1" fontId="17" fillId="0" borderId="10" xfId="15" applyNumberFormat="1" applyFont="1" applyFill="1" applyBorder="1" applyAlignment="1">
      <alignment horizontal="right"/>
    </xf>
    <xf numFmtId="1" fontId="24" fillId="0" borderId="10" xfId="15" applyNumberFormat="1" applyFont="1" applyFill="1" applyBorder="1" applyAlignment="1">
      <alignment horizontal="right"/>
    </xf>
    <xf numFmtId="1" fontId="17" fillId="0" borderId="10" xfId="15" applyNumberFormat="1" applyFont="1" applyFill="1" applyBorder="1" applyAlignment="1">
      <alignment/>
    </xf>
    <xf numFmtId="0" fontId="17" fillId="0" borderId="50" xfId="0" applyFont="1" applyFill="1" applyBorder="1" applyAlignment="1" quotePrefix="1">
      <alignment horizontal="center"/>
    </xf>
    <xf numFmtId="5" fontId="17" fillId="0" borderId="3" xfId="0" applyNumberFormat="1" applyFont="1" applyFill="1" applyBorder="1" applyAlignment="1">
      <alignment horizontal="centerContinuous"/>
    </xf>
    <xf numFmtId="0" fontId="17" fillId="0" borderId="3" xfId="0" applyNumberFormat="1" applyFont="1" applyFill="1" applyBorder="1" applyAlignment="1">
      <alignment horizontal="right"/>
    </xf>
    <xf numFmtId="0" fontId="19" fillId="0" borderId="3" xfId="0" applyNumberFormat="1" applyFont="1" applyFill="1" applyBorder="1" applyAlignment="1">
      <alignment horizontal="right"/>
    </xf>
    <xf numFmtId="0" fontId="19" fillId="0" borderId="4" xfId="0" applyNumberFormat="1" applyFont="1" applyFill="1" applyBorder="1" applyAlignment="1">
      <alignment horizontal="right"/>
    </xf>
    <xf numFmtId="0" fontId="19" fillId="0" borderId="5" xfId="0" applyNumberFormat="1" applyFont="1" applyFill="1" applyBorder="1" applyAlignment="1">
      <alignment horizontal="right"/>
    </xf>
    <xf numFmtId="5" fontId="17" fillId="0" borderId="3" xfId="0" applyNumberFormat="1" applyFont="1" applyFill="1" applyBorder="1" applyAlignment="1">
      <alignment horizontal="center"/>
    </xf>
    <xf numFmtId="5" fontId="19" fillId="0" borderId="5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wrapText="1"/>
    </xf>
    <xf numFmtId="0" fontId="17" fillId="0" borderId="4" xfId="0" applyFont="1" applyBorder="1" applyAlignment="1">
      <alignment wrapText="1"/>
    </xf>
    <xf numFmtId="170" fontId="17" fillId="0" borderId="2" xfId="0" applyNumberFormat="1" applyFont="1" applyFill="1" applyBorder="1" applyAlignment="1">
      <alignment horizontal="left"/>
    </xf>
    <xf numFmtId="170" fontId="17" fillId="0" borderId="5" xfId="0" applyNumberFormat="1" applyFont="1" applyFill="1" applyBorder="1" applyAlignment="1">
      <alignment horizontal="left"/>
    </xf>
    <xf numFmtId="0" fontId="19" fillId="0" borderId="4" xfId="0" applyFont="1" applyFill="1" applyBorder="1" applyAlignment="1">
      <alignment horizontal="center" wrapText="1"/>
    </xf>
    <xf numFmtId="0" fontId="17" fillId="0" borderId="63" xfId="0" applyFont="1" applyBorder="1" applyAlignment="1">
      <alignment/>
    </xf>
    <xf numFmtId="1" fontId="19" fillId="0" borderId="12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20" xfId="0" applyNumberFormat="1" applyFont="1" applyFill="1" applyBorder="1" applyAlignment="1">
      <alignment horizontal="center"/>
    </xf>
    <xf numFmtId="1" fontId="18" fillId="0" borderId="17" xfId="0" applyNumberFormat="1" applyFont="1" applyFill="1" applyBorder="1" applyAlignment="1">
      <alignment horizontal="right"/>
    </xf>
    <xf numFmtId="1" fontId="19" fillId="0" borderId="21" xfId="0" applyNumberFormat="1" applyFont="1" applyFill="1" applyBorder="1" applyAlignment="1">
      <alignment horizontal="right"/>
    </xf>
    <xf numFmtId="2" fontId="19" fillId="0" borderId="17" xfId="0" applyNumberFormat="1" applyFont="1" applyFill="1" applyBorder="1" applyAlignment="1">
      <alignment horizontal="right"/>
    </xf>
    <xf numFmtId="1" fontId="19" fillId="0" borderId="19" xfId="0" applyNumberFormat="1" applyFont="1" applyFill="1" applyBorder="1" applyAlignment="1">
      <alignment horizontal="right"/>
    </xf>
    <xf numFmtId="2" fontId="18" fillId="0" borderId="18" xfId="0" applyNumberFormat="1" applyFont="1" applyFill="1" applyBorder="1" applyAlignment="1">
      <alignment horizontal="right"/>
    </xf>
    <xf numFmtId="0" fontId="17" fillId="0" borderId="59" xfId="0" applyNumberFormat="1" applyFont="1" applyFill="1" applyBorder="1" applyAlignment="1">
      <alignment horizontal="center"/>
    </xf>
    <xf numFmtId="1" fontId="18" fillId="0" borderId="24" xfId="0" applyNumberFormat="1" applyFont="1" applyFill="1" applyBorder="1" applyAlignment="1">
      <alignment horizontal="right"/>
    </xf>
    <xf numFmtId="2" fontId="19" fillId="0" borderId="24" xfId="0" applyNumberFormat="1" applyFont="1" applyFill="1" applyBorder="1" applyAlignment="1">
      <alignment horizontal="right"/>
    </xf>
    <xf numFmtId="2" fontId="18" fillId="0" borderId="25" xfId="0" applyNumberFormat="1" applyFont="1" applyFill="1" applyBorder="1" applyAlignment="1">
      <alignment horizontal="right"/>
    </xf>
    <xf numFmtId="0" fontId="17" fillId="0" borderId="61" xfId="0" applyNumberFormat="1" applyFont="1" applyFill="1" applyBorder="1" applyAlignment="1">
      <alignment horizontal="center"/>
    </xf>
    <xf numFmtId="1" fontId="18" fillId="0" borderId="36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18" fillId="0" borderId="51" xfId="0" applyNumberFormat="1" applyFont="1" applyFill="1" applyBorder="1" applyAlignment="1">
      <alignment horizontal="right"/>
    </xf>
    <xf numFmtId="1" fontId="17" fillId="0" borderId="3" xfId="0" applyNumberFormat="1" applyFont="1" applyFill="1" applyBorder="1" applyAlignment="1">
      <alignment horizontal="right"/>
    </xf>
    <xf numFmtId="170" fontId="17" fillId="0" borderId="3" xfId="0" applyNumberFormat="1" applyFont="1" applyFill="1" applyBorder="1" applyAlignment="1">
      <alignment horizontal="right"/>
    </xf>
    <xf numFmtId="170" fontId="19" fillId="0" borderId="4" xfId="0" applyNumberFormat="1" applyFont="1" applyFill="1" applyBorder="1" applyAlignment="1">
      <alignment horizontal="right"/>
    </xf>
    <xf numFmtId="2" fontId="17" fillId="0" borderId="6" xfId="0" applyNumberFormat="1" applyFont="1" applyFill="1" applyBorder="1" applyAlignment="1">
      <alignment horizontal="right"/>
    </xf>
    <xf numFmtId="2" fontId="19" fillId="0" borderId="10" xfId="0" applyNumberFormat="1" applyFont="1" applyFill="1" applyBorder="1" applyAlignment="1">
      <alignment horizontal="right"/>
    </xf>
    <xf numFmtId="170" fontId="19" fillId="0" borderId="11" xfId="0" applyNumberFormat="1" applyFont="1" applyFill="1" applyBorder="1" applyAlignment="1">
      <alignment horizontal="right"/>
    </xf>
    <xf numFmtId="2" fontId="17" fillId="0" borderId="13" xfId="0" applyNumberFormat="1" applyFont="1" applyFill="1" applyBorder="1" applyAlignment="1">
      <alignment horizontal="right"/>
    </xf>
    <xf numFmtId="5" fontId="17" fillId="0" borderId="0" xfId="0" applyNumberFormat="1" applyFont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5" fontId="18" fillId="0" borderId="0" xfId="0" applyNumberFormat="1" applyFont="1" applyBorder="1" applyAlignment="1">
      <alignment horizontal="right"/>
    </xf>
    <xf numFmtId="5" fontId="19" fillId="0" borderId="0" xfId="0" applyNumberFormat="1" applyFont="1" applyBorder="1" applyAlignment="1">
      <alignment horizontal="right"/>
    </xf>
    <xf numFmtId="5" fontId="17" fillId="0" borderId="0" xfId="0" applyNumberFormat="1" applyFont="1" applyFill="1" applyBorder="1" applyAlignment="1">
      <alignment horizontal="center"/>
    </xf>
    <xf numFmtId="5" fontId="19" fillId="0" borderId="0" xfId="0" applyNumberFormat="1" applyFont="1" applyFill="1" applyBorder="1" applyAlignment="1">
      <alignment horizontal="center"/>
    </xf>
    <xf numFmtId="5" fontId="18" fillId="0" borderId="0" xfId="0" applyNumberFormat="1" applyFont="1" applyBorder="1" applyAlignment="1">
      <alignment horizontal="center"/>
    </xf>
    <xf numFmtId="5" fontId="19" fillId="0" borderId="0" xfId="0" applyNumberFormat="1" applyFont="1" applyBorder="1" applyAlignment="1">
      <alignment horizontal="center"/>
    </xf>
    <xf numFmtId="170" fontId="17" fillId="0" borderId="0" xfId="0" applyNumberFormat="1" applyFont="1" applyFill="1" applyBorder="1" applyAlignment="1">
      <alignment horizontal="center"/>
    </xf>
    <xf numFmtId="170" fontId="1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170" fontId="18" fillId="0" borderId="0" xfId="0" applyNumberFormat="1" applyFont="1" applyAlignment="1">
      <alignment/>
    </xf>
    <xf numFmtId="1" fontId="18" fillId="0" borderId="18" xfId="0" applyNumberFormat="1" applyFont="1" applyFill="1" applyBorder="1" applyAlignment="1">
      <alignment horizontal="right"/>
    </xf>
    <xf numFmtId="1" fontId="18" fillId="0" borderId="17" xfId="0" applyNumberFormat="1" applyFont="1" applyFill="1" applyBorder="1" applyAlignment="1">
      <alignment/>
    </xf>
    <xf numFmtId="1" fontId="18" fillId="0" borderId="17" xfId="0" applyNumberFormat="1" applyFont="1" applyFill="1" applyBorder="1" applyAlignment="1" applyProtection="1">
      <alignment/>
      <protection/>
    </xf>
    <xf numFmtId="1" fontId="19" fillId="0" borderId="21" xfId="0" applyNumberFormat="1" applyFont="1" applyFill="1" applyBorder="1" applyAlignment="1" applyProtection="1">
      <alignment/>
      <protection/>
    </xf>
    <xf numFmtId="1" fontId="18" fillId="0" borderId="24" xfId="0" applyNumberFormat="1" applyFont="1" applyFill="1" applyBorder="1" applyAlignment="1">
      <alignment/>
    </xf>
    <xf numFmtId="1" fontId="18" fillId="0" borderId="24" xfId="0" applyNumberFormat="1" applyFont="1" applyFill="1" applyBorder="1" applyAlignment="1" applyProtection="1">
      <alignment/>
      <protection/>
    </xf>
    <xf numFmtId="1" fontId="19" fillId="0" borderId="27" xfId="0" applyNumberFormat="1" applyFont="1" applyFill="1" applyBorder="1" applyAlignment="1" applyProtection="1">
      <alignment/>
      <protection/>
    </xf>
    <xf numFmtId="1" fontId="18" fillId="0" borderId="36" xfId="0" applyNumberFormat="1" applyFont="1" applyFill="1" applyBorder="1" applyAlignment="1">
      <alignment/>
    </xf>
    <xf numFmtId="1" fontId="18" fillId="0" borderId="36" xfId="0" applyNumberFormat="1" applyFont="1" applyFill="1" applyBorder="1" applyAlignment="1" applyProtection="1">
      <alignment/>
      <protection/>
    </xf>
    <xf numFmtId="1" fontId="19" fillId="0" borderId="42" xfId="0" applyNumberFormat="1" applyFont="1" applyFill="1" applyBorder="1" applyAlignment="1" applyProtection="1">
      <alignment/>
      <protection/>
    </xf>
    <xf numFmtId="1" fontId="17" fillId="0" borderId="6" xfId="0" applyNumberFormat="1" applyFont="1" applyFill="1" applyBorder="1" applyAlignment="1">
      <alignment horizontal="right"/>
    </xf>
    <xf numFmtId="1" fontId="17" fillId="0" borderId="3" xfId="0" applyNumberFormat="1" applyFont="1" applyFill="1" applyBorder="1" applyAlignment="1">
      <alignment/>
    </xf>
    <xf numFmtId="1" fontId="19" fillId="0" borderId="5" xfId="0" applyNumberFormat="1" applyFont="1" applyFill="1" applyBorder="1" applyAlignment="1">
      <alignment/>
    </xf>
    <xf numFmtId="1" fontId="17" fillId="0" borderId="13" xfId="0" applyNumberFormat="1" applyFont="1" applyFill="1" applyBorder="1" applyAlignment="1">
      <alignment horizontal="right"/>
    </xf>
    <xf numFmtId="1" fontId="17" fillId="0" borderId="10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1" fontId="19" fillId="0" borderId="42" xfId="0" applyNumberFormat="1" applyFont="1" applyFill="1" applyBorder="1" applyAlignment="1">
      <alignment/>
    </xf>
    <xf numFmtId="1" fontId="19" fillId="0" borderId="21" xfId="0" applyNumberFormat="1" applyFont="1" applyFill="1" applyBorder="1" applyAlignment="1">
      <alignment/>
    </xf>
    <xf numFmtId="14" fontId="17" fillId="0" borderId="50" xfId="0" applyNumberFormat="1" applyFont="1" applyFill="1" applyBorder="1" applyAlignment="1" quotePrefix="1">
      <alignment horizontal="center"/>
    </xf>
    <xf numFmtId="1" fontId="17" fillId="0" borderId="6" xfId="0" applyNumberFormat="1" applyFont="1" applyFill="1" applyBorder="1" applyAlignment="1">
      <alignment horizontal="centerContinuous"/>
    </xf>
    <xf numFmtId="1" fontId="19" fillId="0" borderId="3" xfId="0" applyNumberFormat="1" applyFont="1" applyFill="1" applyBorder="1" applyAlignment="1">
      <alignment horizontal="centerContinuous"/>
    </xf>
    <xf numFmtId="5" fontId="19" fillId="0" borderId="4" xfId="0" applyNumberFormat="1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left"/>
    </xf>
    <xf numFmtId="3" fontId="19" fillId="0" borderId="5" xfId="0" applyNumberFormat="1" applyFont="1" applyFill="1" applyBorder="1" applyAlignment="1">
      <alignment horizontal="right"/>
    </xf>
    <xf numFmtId="3" fontId="17" fillId="0" borderId="52" xfId="0" applyNumberFormat="1" applyFont="1" applyFill="1" applyBorder="1" applyAlignment="1">
      <alignment horizontal="left"/>
    </xf>
    <xf numFmtId="170" fontId="17" fillId="0" borderId="5" xfId="0" applyNumberFormat="1" applyFont="1" applyFill="1" applyBorder="1" applyAlignment="1">
      <alignment horizontal="center" wrapText="1"/>
    </xf>
    <xf numFmtId="0" fontId="17" fillId="0" borderId="5" xfId="0" applyFont="1" applyBorder="1" applyAlignment="1">
      <alignment horizontal="left"/>
    </xf>
    <xf numFmtId="0" fontId="17" fillId="0" borderId="14" xfId="0" applyNumberFormat="1" applyFont="1" applyFill="1" applyBorder="1" applyAlignment="1">
      <alignment horizontal="center"/>
    </xf>
    <xf numFmtId="1" fontId="17" fillId="0" borderId="51" xfId="0" applyNumberFormat="1" applyFont="1" applyFill="1" applyBorder="1" applyAlignment="1">
      <alignment horizontal="center"/>
    </xf>
    <xf numFmtId="1" fontId="17" fillId="0" borderId="36" xfId="0" applyNumberFormat="1" applyFont="1" applyFill="1" applyBorder="1" applyAlignment="1">
      <alignment horizontal="center"/>
    </xf>
    <xf numFmtId="0" fontId="17" fillId="0" borderId="51" xfId="0" applyFont="1" applyFill="1" applyBorder="1" applyAlignment="1" quotePrefix="1">
      <alignment horizontal="center"/>
    </xf>
    <xf numFmtId="0" fontId="19" fillId="0" borderId="42" xfId="0" applyNumberFormat="1" applyFont="1" applyFill="1" applyBorder="1" applyAlignment="1" quotePrefix="1">
      <alignment horizontal="center"/>
    </xf>
    <xf numFmtId="49" fontId="17" fillId="0" borderId="44" xfId="0" applyNumberFormat="1" applyFont="1" applyFill="1" applyBorder="1" applyAlignment="1">
      <alignment horizontal="center"/>
    </xf>
    <xf numFmtId="170" fontId="17" fillId="0" borderId="12" xfId="0" applyNumberFormat="1" applyFont="1" applyFill="1" applyBorder="1" applyAlignment="1">
      <alignment horizontal="left" vertical="top"/>
    </xf>
    <xf numFmtId="2" fontId="17" fillId="0" borderId="51" xfId="0" applyNumberFormat="1" applyFont="1" applyFill="1" applyBorder="1" applyAlignment="1">
      <alignment horizontal="center"/>
    </xf>
    <xf numFmtId="2" fontId="19" fillId="0" borderId="36" xfId="0" applyNumberFormat="1" applyFont="1" applyFill="1" applyBorder="1" applyAlignment="1">
      <alignment horizontal="center"/>
    </xf>
    <xf numFmtId="0" fontId="17" fillId="0" borderId="42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1" fontId="18" fillId="0" borderId="3" xfId="0" applyNumberFormat="1" applyFont="1" applyFill="1" applyBorder="1" applyAlignment="1">
      <alignment horizontal="right"/>
    </xf>
    <xf numFmtId="1" fontId="18" fillId="0" borderId="3" xfId="0" applyNumberFormat="1" applyFont="1" applyFill="1" applyBorder="1" applyAlignment="1">
      <alignment/>
    </xf>
    <xf numFmtId="1" fontId="19" fillId="0" borderId="4" xfId="0" applyNumberFormat="1" applyFont="1" applyFill="1" applyBorder="1" applyAlignment="1">
      <alignment/>
    </xf>
    <xf numFmtId="3" fontId="19" fillId="0" borderId="5" xfId="0" applyNumberFormat="1" applyFont="1" applyFill="1" applyBorder="1" applyAlignment="1">
      <alignment/>
    </xf>
    <xf numFmtId="3" fontId="18" fillId="0" borderId="2" xfId="0" applyNumberFormat="1" applyFont="1" applyFill="1" applyBorder="1" applyAlignment="1">
      <alignment horizontal="right"/>
    </xf>
    <xf numFmtId="165" fontId="19" fillId="0" borderId="5" xfId="0" applyNumberFormat="1" applyFont="1" applyFill="1" applyBorder="1" applyAlignment="1">
      <alignment horizontal="right"/>
    </xf>
    <xf numFmtId="170" fontId="18" fillId="0" borderId="6" xfId="0" applyNumberFormat="1" applyFont="1" applyFill="1" applyBorder="1" applyAlignment="1">
      <alignment/>
    </xf>
    <xf numFmtId="170" fontId="18" fillId="0" borderId="5" xfId="0" applyNumberFormat="1" applyFont="1" applyFill="1" applyBorder="1" applyAlignment="1">
      <alignment horizontal="right"/>
    </xf>
    <xf numFmtId="2" fontId="19" fillId="0" borderId="5" xfId="0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165" fontId="19" fillId="0" borderId="27" xfId="0" applyNumberFormat="1" applyFont="1" applyFill="1" applyBorder="1" applyAlignment="1">
      <alignment horizontal="right"/>
    </xf>
    <xf numFmtId="170" fontId="18" fillId="0" borderId="25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 horizontal="center"/>
    </xf>
    <xf numFmtId="1" fontId="25" fillId="0" borderId="23" xfId="0" applyNumberFormat="1" applyFont="1" applyFill="1" applyBorder="1" applyAlignment="1">
      <alignment horizontal="right"/>
    </xf>
    <xf numFmtId="1" fontId="26" fillId="0" borderId="24" xfId="0" applyNumberFormat="1" applyFont="1" applyFill="1" applyBorder="1" applyAlignment="1">
      <alignment/>
    </xf>
    <xf numFmtId="1" fontId="18" fillId="0" borderId="9" xfId="0" applyNumberFormat="1" applyFont="1" applyFill="1" applyBorder="1" applyAlignment="1">
      <alignment horizontal="right"/>
    </xf>
    <xf numFmtId="1" fontId="18" fillId="0" borderId="10" xfId="0" applyNumberFormat="1" applyFont="1" applyFill="1" applyBorder="1" applyAlignment="1">
      <alignment horizontal="right"/>
    </xf>
    <xf numFmtId="1" fontId="18" fillId="0" borderId="10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3" fontId="18" fillId="0" borderId="9" xfId="0" applyNumberFormat="1" applyFont="1" applyFill="1" applyBorder="1" applyAlignment="1">
      <alignment horizontal="right"/>
    </xf>
    <xf numFmtId="165" fontId="19" fillId="0" borderId="12" xfId="0" applyNumberFormat="1" applyFont="1" applyFill="1" applyBorder="1" applyAlignment="1">
      <alignment horizontal="right"/>
    </xf>
    <xf numFmtId="170" fontId="18" fillId="0" borderId="13" xfId="0" applyNumberFormat="1" applyFont="1" applyFill="1" applyBorder="1" applyAlignment="1">
      <alignment/>
    </xf>
    <xf numFmtId="170" fontId="18" fillId="0" borderId="12" xfId="0" applyNumberFormat="1" applyFont="1" applyFill="1" applyBorder="1" applyAlignment="1">
      <alignment horizontal="right"/>
    </xf>
    <xf numFmtId="2" fontId="18" fillId="0" borderId="13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0" fontId="17" fillId="0" borderId="31" xfId="0" applyNumberFormat="1" applyFont="1" applyFill="1" applyBorder="1" applyAlignment="1">
      <alignment horizontal="center"/>
    </xf>
    <xf numFmtId="1" fontId="17" fillId="0" borderId="18" xfId="0" applyNumberFormat="1" applyFont="1" applyFill="1" applyBorder="1" applyAlignment="1">
      <alignment horizontal="right"/>
    </xf>
    <xf numFmtId="1" fontId="17" fillId="0" borderId="17" xfId="0" applyNumberFormat="1" applyFont="1" applyFill="1" applyBorder="1" applyAlignment="1">
      <alignment horizontal="right"/>
    </xf>
    <xf numFmtId="1" fontId="17" fillId="0" borderId="17" xfId="0" applyNumberFormat="1" applyFont="1" applyFill="1" applyBorder="1" applyAlignment="1">
      <alignment/>
    </xf>
    <xf numFmtId="1" fontId="17" fillId="0" borderId="17" xfId="0" applyNumberFormat="1" applyFont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horizontal="right"/>
    </xf>
    <xf numFmtId="164" fontId="19" fillId="0" borderId="21" xfId="0" applyNumberFormat="1" applyFont="1" applyFill="1" applyBorder="1" applyAlignment="1">
      <alignment horizontal="right"/>
    </xf>
    <xf numFmtId="170" fontId="17" fillId="0" borderId="45" xfId="0" applyNumberFormat="1" applyFont="1" applyFill="1" applyBorder="1" applyAlignment="1">
      <alignment/>
    </xf>
    <xf numFmtId="170" fontId="17" fillId="0" borderId="21" xfId="0" applyNumberFormat="1" applyFont="1" applyFill="1" applyBorder="1" applyAlignment="1">
      <alignment horizontal="right"/>
    </xf>
    <xf numFmtId="2" fontId="18" fillId="0" borderId="18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3" fontId="24" fillId="0" borderId="21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right"/>
    </xf>
    <xf numFmtId="1" fontId="17" fillId="0" borderId="10" xfId="0" applyNumberFormat="1" applyFont="1" applyFill="1" applyBorder="1" applyAlignment="1" applyProtection="1">
      <alignment horizontal="center" vertical="center"/>
      <protection/>
    </xf>
    <xf numFmtId="1" fontId="19" fillId="0" borderId="11" xfId="0" applyNumberFormat="1" applyFont="1" applyFill="1" applyBorder="1" applyAlignment="1" applyProtection="1">
      <alignment horizontal="center" vertical="center"/>
      <protection/>
    </xf>
    <xf numFmtId="3" fontId="17" fillId="0" borderId="9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170" fontId="17" fillId="0" borderId="44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1" fontId="18" fillId="0" borderId="2" xfId="0" applyNumberFormat="1" applyFont="1" applyFill="1" applyBorder="1" applyAlignment="1">
      <alignment/>
    </xf>
    <xf numFmtId="1" fontId="18" fillId="0" borderId="23" xfId="0" applyNumberFormat="1" applyFont="1" applyFill="1" applyBorder="1" applyAlignment="1">
      <alignment/>
    </xf>
    <xf numFmtId="1" fontId="18" fillId="0" borderId="9" xfId="0" applyNumberFormat="1" applyFont="1" applyFill="1" applyBorder="1" applyAlignment="1">
      <alignment/>
    </xf>
    <xf numFmtId="1" fontId="17" fillId="0" borderId="16" xfId="0" applyNumberFormat="1" applyFont="1" applyFill="1" applyBorder="1" applyAlignment="1">
      <alignment/>
    </xf>
    <xf numFmtId="1" fontId="17" fillId="0" borderId="9" xfId="0" applyNumberFormat="1" applyFont="1" applyFill="1" applyBorder="1" applyAlignment="1">
      <alignment/>
    </xf>
    <xf numFmtId="0" fontId="17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 applyProtection="1">
      <alignment horizontal="center" vertical="center"/>
      <protection/>
    </xf>
    <xf numFmtId="165" fontId="19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Fill="1" applyBorder="1" applyAlignment="1" applyProtection="1">
      <alignment horizontal="center" vertical="center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/>
    </xf>
    <xf numFmtId="2" fontId="18" fillId="0" borderId="35" xfId="0" applyNumberFormat="1" applyFont="1" applyFill="1" applyBorder="1" applyAlignment="1" applyProtection="1">
      <alignment horizontal="center" vertical="center"/>
      <protection/>
    </xf>
    <xf numFmtId="1" fontId="17" fillId="0" borderId="3" xfId="0" applyNumberFormat="1" applyFont="1" applyFill="1" applyBorder="1" applyAlignment="1" applyProtection="1">
      <alignment horizontal="center" vertical="center"/>
      <protection/>
    </xf>
    <xf numFmtId="165" fontId="19" fillId="0" borderId="5" xfId="0" applyNumberFormat="1" applyFont="1" applyFill="1" applyBorder="1" applyAlignment="1" applyProtection="1">
      <alignment horizontal="center" vertical="center"/>
      <protection/>
    </xf>
    <xf numFmtId="2" fontId="17" fillId="0" borderId="28" xfId="0" applyNumberFormat="1" applyFont="1" applyFill="1" applyBorder="1" applyAlignment="1" applyProtection="1">
      <alignment horizontal="center" vertical="center"/>
      <protection/>
    </xf>
    <xf numFmtId="2" fontId="17" fillId="0" borderId="9" xfId="0" applyNumberFormat="1" applyFont="1" applyFill="1" applyBorder="1" applyAlignment="1" applyProtection="1">
      <alignment horizontal="center" vertical="center"/>
      <protection/>
    </xf>
    <xf numFmtId="0" fontId="16" fillId="2" borderId="50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33" fillId="2" borderId="52" xfId="0" applyFont="1" applyFill="1" applyBorder="1" applyAlignment="1">
      <alignment/>
    </xf>
    <xf numFmtId="0" fontId="18" fillId="2" borderId="52" xfId="0" applyFont="1" applyFill="1" applyBorder="1" applyAlignment="1">
      <alignment/>
    </xf>
    <xf numFmtId="2" fontId="19" fillId="0" borderId="2" xfId="0" applyNumberFormat="1" applyFont="1" applyBorder="1" applyAlignment="1">
      <alignment/>
    </xf>
    <xf numFmtId="0" fontId="17" fillId="0" borderId="9" xfId="0" applyNumberFormat="1" applyFont="1" applyBorder="1" applyAlignment="1">
      <alignment vertical="center"/>
    </xf>
    <xf numFmtId="1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" fontId="17" fillId="0" borderId="10" xfId="0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vertical="center"/>
    </xf>
    <xf numFmtId="0" fontId="17" fillId="0" borderId="12" xfId="0" applyNumberFormat="1" applyFont="1" applyBorder="1" applyAlignment="1" quotePrefix="1">
      <alignment vertical="center"/>
    </xf>
    <xf numFmtId="0" fontId="18" fillId="0" borderId="0" xfId="0" applyFont="1" applyAlignment="1">
      <alignment vertical="center"/>
    </xf>
    <xf numFmtId="0" fontId="17" fillId="0" borderId="16" xfId="0" applyNumberFormat="1" applyFont="1" applyBorder="1" applyAlignment="1">
      <alignment vertical="center"/>
    </xf>
    <xf numFmtId="3" fontId="19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Border="1" applyAlignment="1">
      <alignment vertical="center"/>
    </xf>
    <xf numFmtId="0" fontId="17" fillId="0" borderId="23" xfId="0" applyNumberFormat="1" applyFont="1" applyBorder="1" applyAlignment="1">
      <alignment vertical="center"/>
    </xf>
    <xf numFmtId="3" fontId="19" fillId="0" borderId="24" xfId="0" applyNumberFormat="1" applyFont="1" applyFill="1" applyBorder="1" applyAlignment="1" applyProtection="1">
      <alignment horizontal="center" vertical="center"/>
      <protection/>
    </xf>
    <xf numFmtId="0" fontId="17" fillId="0" borderId="27" xfId="0" applyNumberFormat="1" applyFont="1" applyBorder="1" applyAlignment="1">
      <alignment vertical="center"/>
    </xf>
    <xf numFmtId="0" fontId="17" fillId="0" borderId="23" xfId="0" applyNumberFormat="1" applyFont="1" applyBorder="1" applyAlignment="1">
      <alignment horizontal="left" vertical="center"/>
    </xf>
    <xf numFmtId="0" fontId="17" fillId="0" borderId="27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35" xfId="0" applyNumberFormat="1" applyFont="1" applyBorder="1" applyAlignment="1">
      <alignment vertical="center"/>
    </xf>
    <xf numFmtId="3" fontId="19" fillId="0" borderId="36" xfId="0" applyNumberFormat="1" applyFont="1" applyFill="1" applyBorder="1" applyAlignment="1" applyProtection="1">
      <alignment horizontal="center" vertical="center"/>
      <protection/>
    </xf>
    <xf numFmtId="0" fontId="17" fillId="0" borderId="42" xfId="0" applyNumberFormat="1" applyFont="1" applyBorder="1" applyAlignment="1">
      <alignment vertical="center"/>
    </xf>
    <xf numFmtId="0" fontId="17" fillId="0" borderId="2" xfId="0" applyNumberFormat="1" applyFont="1" applyBorder="1" applyAlignment="1">
      <alignment vertical="center"/>
    </xf>
    <xf numFmtId="3" fontId="19" fillId="0" borderId="3" xfId="0" applyNumberFormat="1" applyFont="1" applyFill="1" applyBorder="1" applyAlignment="1">
      <alignment horizontal="center" vertical="center"/>
    </xf>
    <xf numFmtId="0" fontId="17" fillId="0" borderId="5" xfId="0" applyNumberFormat="1" applyFont="1" applyBorder="1" applyAlignment="1">
      <alignment vertical="center"/>
    </xf>
    <xf numFmtId="0" fontId="17" fillId="0" borderId="9" xfId="0" applyNumberFormat="1" applyFont="1" applyBorder="1" applyAlignment="1" quotePrefix="1">
      <alignment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17" fillId="0" borderId="12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5" fontId="17" fillId="0" borderId="0" xfId="0" applyNumberFormat="1" applyFont="1" applyFill="1" applyBorder="1" applyAlignment="1" quotePrefix="1">
      <alignment horizontal="lef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/>
    </xf>
    <xf numFmtId="37" fontId="18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" fontId="17" fillId="0" borderId="0" xfId="0" applyNumberFormat="1" applyFont="1" applyFill="1" applyBorder="1" applyAlignment="1">
      <alignment horizontal="center" vertical="center"/>
    </xf>
    <xf numFmtId="3" fontId="18" fillId="0" borderId="53" xfId="0" applyNumberFormat="1" applyFont="1" applyFill="1" applyBorder="1" applyAlignment="1">
      <alignment horizontal="center" vertical="center"/>
    </xf>
    <xf numFmtId="37" fontId="1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Border="1" applyAlignment="1">
      <alignment horizontal="center" vertical="center"/>
    </xf>
    <xf numFmtId="3" fontId="17" fillId="0" borderId="5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>
      <alignment horizontal="center" vertical="center"/>
    </xf>
    <xf numFmtId="1" fontId="18" fillId="0" borderId="36" xfId="0" applyNumberFormat="1" applyFont="1" applyBorder="1" applyAlignment="1">
      <alignment horizontal="center" vertical="center"/>
    </xf>
    <xf numFmtId="1" fontId="18" fillId="0" borderId="36" xfId="0" applyNumberFormat="1" applyFont="1" applyFill="1" applyBorder="1" applyAlignment="1">
      <alignment horizontal="center" vertical="center"/>
    </xf>
    <xf numFmtId="1" fontId="25" fillId="0" borderId="36" xfId="0" applyNumberFormat="1" applyFont="1" applyFill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19" fillId="0" borderId="56" xfId="0" applyNumberFormat="1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 applyProtection="1">
      <alignment horizontal="center" vertical="center"/>
      <protection/>
    </xf>
    <xf numFmtId="1" fontId="19" fillId="0" borderId="37" xfId="0" applyNumberFormat="1" applyFont="1" applyFill="1" applyBorder="1" applyAlignment="1" applyProtection="1">
      <alignment horizontal="center" vertical="center"/>
      <protection/>
    </xf>
    <xf numFmtId="1" fontId="17" fillId="0" borderId="3" xfId="0" applyNumberFormat="1" applyFont="1" applyFill="1" applyBorder="1" applyAlignment="1" applyProtection="1">
      <alignment horizontal="right" vertical="center"/>
      <protection/>
    </xf>
    <xf numFmtId="1" fontId="19" fillId="0" borderId="4" xfId="0" applyNumberFormat="1" applyFont="1" applyFill="1" applyBorder="1" applyAlignment="1" applyProtection="1">
      <alignment horizontal="right" vertical="center"/>
      <protection/>
    </xf>
    <xf numFmtId="169" fontId="18" fillId="0" borderId="17" xfId="0" applyNumberFormat="1" applyFont="1" applyFill="1" applyBorder="1" applyAlignment="1">
      <alignment/>
    </xf>
    <xf numFmtId="169" fontId="18" fillId="0" borderId="24" xfId="0" applyNumberFormat="1" applyFont="1" applyFill="1" applyBorder="1" applyAlignment="1">
      <alignment/>
    </xf>
    <xf numFmtId="169" fontId="18" fillId="0" borderId="10" xfId="0" applyNumberFormat="1" applyFont="1" applyFill="1" applyBorder="1" applyAlignment="1">
      <alignment/>
    </xf>
    <xf numFmtId="169" fontId="17" fillId="0" borderId="3" xfId="0" applyNumberFormat="1" applyFont="1" applyFill="1" applyBorder="1" applyAlignment="1">
      <alignment/>
    </xf>
    <xf numFmtId="169" fontId="17" fillId="0" borderId="4" xfId="0" applyNumberFormat="1" applyFont="1" applyFill="1" applyBorder="1" applyAlignment="1">
      <alignment/>
    </xf>
    <xf numFmtId="169" fontId="19" fillId="0" borderId="11" xfId="0" applyNumberFormat="1" applyFont="1" applyFill="1" applyBorder="1" applyAlignment="1" applyProtection="1">
      <alignment vertical="center"/>
      <protection/>
    </xf>
    <xf numFmtId="1" fontId="19" fillId="0" borderId="24" xfId="0" applyNumberFormat="1" applyFont="1" applyBorder="1" applyAlignment="1">
      <alignment/>
    </xf>
    <xf numFmtId="1" fontId="18" fillId="0" borderId="5" xfId="23" applyNumberFormat="1" applyFont="1" applyBorder="1" applyAlignment="1">
      <alignment horizontal="right"/>
      <protection/>
    </xf>
    <xf numFmtId="1" fontId="18" fillId="0" borderId="27" xfId="23" applyNumberFormat="1" applyFont="1" applyBorder="1" applyAlignment="1">
      <alignment horizontal="right"/>
      <protection/>
    </xf>
    <xf numFmtId="1" fontId="18" fillId="0" borderId="12" xfId="23" applyNumberFormat="1" applyFont="1" applyBorder="1" applyAlignment="1">
      <alignment horizontal="right"/>
      <protection/>
    </xf>
    <xf numFmtId="1" fontId="17" fillId="0" borderId="64" xfId="23" applyNumberFormat="1" applyFont="1" applyBorder="1" applyAlignment="1">
      <alignment horizontal="right"/>
      <protection/>
    </xf>
    <xf numFmtId="4" fontId="17" fillId="0" borderId="65" xfId="0" applyNumberFormat="1" applyFont="1" applyFill="1" applyBorder="1" applyAlignment="1">
      <alignment/>
    </xf>
    <xf numFmtId="2" fontId="17" fillId="0" borderId="41" xfId="0" applyNumberFormat="1" applyFont="1" applyFill="1" applyBorder="1" applyAlignment="1">
      <alignment horizontal="right"/>
    </xf>
    <xf numFmtId="1" fontId="19" fillId="0" borderId="5" xfId="0" applyNumberFormat="1" applyFont="1" applyBorder="1" applyAlignment="1">
      <alignment horizontal="right"/>
    </xf>
    <xf numFmtId="1" fontId="17" fillId="0" borderId="2" xfId="23" applyNumberFormat="1" applyFont="1" applyBorder="1" applyAlignment="1">
      <alignment horizontal="left"/>
      <protection/>
    </xf>
    <xf numFmtId="1" fontId="17" fillId="0" borderId="8" xfId="23" applyNumberFormat="1" applyFont="1" applyBorder="1" applyAlignment="1">
      <alignment horizontal="right"/>
      <protection/>
    </xf>
    <xf numFmtId="1" fontId="18" fillId="0" borderId="15" xfId="23" applyNumberFormat="1" applyFont="1" applyFill="1" applyBorder="1" applyAlignment="1">
      <alignment horizontal="right"/>
      <protection/>
    </xf>
    <xf numFmtId="1" fontId="18" fillId="0" borderId="22" xfId="23" applyNumberFormat="1" applyFont="1" applyFill="1" applyBorder="1" applyAlignment="1">
      <alignment horizontal="right"/>
      <protection/>
    </xf>
    <xf numFmtId="1" fontId="18" fillId="0" borderId="34" xfId="23" applyNumberFormat="1" applyFont="1" applyFill="1" applyBorder="1" applyAlignment="1">
      <alignment horizontal="right"/>
      <protection/>
    </xf>
    <xf numFmtId="1" fontId="17" fillId="0" borderId="1" xfId="23" applyNumberFormat="1" applyFont="1" applyFill="1" applyBorder="1" applyAlignment="1">
      <alignment horizontal="right"/>
      <protection/>
    </xf>
    <xf numFmtId="1" fontId="17" fillId="0" borderId="9" xfId="0" applyNumberFormat="1" applyFont="1" applyFill="1" applyBorder="1" applyAlignment="1">
      <alignment horizontal="right" vertical="center"/>
    </xf>
    <xf numFmtId="1" fontId="17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17" fillId="0" borderId="1" xfId="0" applyNumberFormat="1" applyFont="1" applyFill="1" applyBorder="1" applyAlignment="1" quotePrefix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0" fontId="17" fillId="0" borderId="8" xfId="0" applyNumberFormat="1" applyFont="1" applyFill="1" applyBorder="1" applyAlignment="1">
      <alignment horizontal="center" vertical="center"/>
    </xf>
    <xf numFmtId="1" fontId="17" fillId="0" borderId="9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/>
    </xf>
    <xf numFmtId="0" fontId="19" fillId="0" borderId="12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170" fontId="17" fillId="0" borderId="12" xfId="0" applyNumberFormat="1" applyFont="1" applyFill="1" applyBorder="1" applyAlignment="1">
      <alignment horizontal="center" vertical="center"/>
    </xf>
    <xf numFmtId="170" fontId="17" fillId="0" borderId="15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right" vertical="center"/>
    </xf>
    <xf numFmtId="1" fontId="18" fillId="0" borderId="17" xfId="0" applyNumberFormat="1" applyFont="1" applyFill="1" applyBorder="1" applyAlignment="1">
      <alignment horizontal="right" vertical="center"/>
    </xf>
    <xf numFmtId="1" fontId="18" fillId="0" borderId="17" xfId="0" applyNumberFormat="1" applyFont="1" applyBorder="1" applyAlignment="1">
      <alignment horizontal="right" vertical="center"/>
    </xf>
    <xf numFmtId="1" fontId="19" fillId="0" borderId="21" xfId="0" applyNumberFormat="1" applyFont="1" applyBorder="1" applyAlignment="1">
      <alignment vertical="center"/>
    </xf>
    <xf numFmtId="2" fontId="18" fillId="0" borderId="17" xfId="0" applyNumberFormat="1" applyFont="1" applyFill="1" applyBorder="1" applyAlignment="1">
      <alignment horizontal="right" vertical="center"/>
    </xf>
    <xf numFmtId="2" fontId="19" fillId="0" borderId="17" xfId="0" applyNumberFormat="1" applyFont="1" applyFill="1" applyBorder="1" applyAlignment="1">
      <alignment horizontal="right" vertical="center"/>
    </xf>
    <xf numFmtId="170" fontId="17" fillId="0" borderId="2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0" fontId="17" fillId="0" borderId="22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right" vertical="center"/>
    </xf>
    <xf numFmtId="1" fontId="18" fillId="0" borderId="24" xfId="0" applyNumberFormat="1" applyFont="1" applyFill="1" applyBorder="1" applyAlignment="1">
      <alignment horizontal="right" vertical="center"/>
    </xf>
    <xf numFmtId="1" fontId="18" fillId="0" borderId="24" xfId="0" applyNumberFormat="1" applyFont="1" applyBorder="1" applyAlignment="1">
      <alignment horizontal="right" vertical="center"/>
    </xf>
    <xf numFmtId="1" fontId="19" fillId="0" borderId="27" xfId="0" applyNumberFormat="1" applyFont="1" applyBorder="1" applyAlignment="1">
      <alignment vertical="center"/>
    </xf>
    <xf numFmtId="2" fontId="18" fillId="0" borderId="24" xfId="0" applyNumberFormat="1" applyFont="1" applyFill="1" applyBorder="1" applyAlignment="1">
      <alignment horizontal="right" vertical="center"/>
    </xf>
    <xf numFmtId="2" fontId="19" fillId="0" borderId="24" xfId="0" applyNumberFormat="1" applyFont="1" applyFill="1" applyBorder="1" applyAlignment="1">
      <alignment horizontal="right" vertical="center"/>
    </xf>
    <xf numFmtId="170" fontId="17" fillId="0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vertical="center"/>
    </xf>
    <xf numFmtId="170" fontId="17" fillId="0" borderId="34" xfId="0" applyNumberFormat="1" applyFont="1" applyFill="1" applyBorder="1" applyAlignment="1">
      <alignment horizontal="center" vertical="center"/>
    </xf>
    <xf numFmtId="1" fontId="18" fillId="0" borderId="35" xfId="0" applyNumberFormat="1" applyFont="1" applyFill="1" applyBorder="1" applyAlignment="1">
      <alignment horizontal="right" vertical="center"/>
    </xf>
    <xf numFmtId="1" fontId="18" fillId="0" borderId="36" xfId="0" applyNumberFormat="1" applyFont="1" applyFill="1" applyBorder="1" applyAlignment="1">
      <alignment horizontal="right" vertical="center"/>
    </xf>
    <xf numFmtId="1" fontId="18" fillId="0" borderId="36" xfId="0" applyNumberFormat="1" applyFont="1" applyBorder="1" applyAlignment="1">
      <alignment horizontal="right" vertical="center"/>
    </xf>
    <xf numFmtId="1" fontId="19" fillId="0" borderId="42" xfId="0" applyNumberFormat="1" applyFont="1" applyBorder="1" applyAlignment="1">
      <alignment vertical="center"/>
    </xf>
    <xf numFmtId="2" fontId="18" fillId="0" borderId="36" xfId="0" applyNumberFormat="1" applyFont="1" applyFill="1" applyBorder="1" applyAlignment="1">
      <alignment horizontal="right" vertical="center"/>
    </xf>
    <xf numFmtId="2" fontId="19" fillId="0" borderId="36" xfId="0" applyNumberFormat="1" applyFont="1" applyFill="1" applyBorder="1" applyAlignment="1">
      <alignment horizontal="right" vertical="center"/>
    </xf>
    <xf numFmtId="170" fontId="17" fillId="0" borderId="42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right" vertical="center"/>
    </xf>
    <xf numFmtId="1" fontId="17" fillId="0" borderId="3" xfId="0" applyNumberFormat="1" applyFont="1" applyFill="1" applyBorder="1" applyAlignment="1">
      <alignment horizontal="right" vertical="center"/>
    </xf>
    <xf numFmtId="1" fontId="19" fillId="0" borderId="5" xfId="0" applyNumberFormat="1" applyFont="1" applyBorder="1" applyAlignment="1">
      <alignment vertical="center"/>
    </xf>
    <xf numFmtId="2" fontId="19" fillId="0" borderId="3" xfId="0" applyNumberFormat="1" applyFont="1" applyFill="1" applyBorder="1" applyAlignment="1">
      <alignment horizontal="right" vertical="center"/>
    </xf>
    <xf numFmtId="3" fontId="17" fillId="0" borderId="5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 quotePrefix="1">
      <alignment horizontal="center" vertical="center"/>
    </xf>
    <xf numFmtId="3" fontId="19" fillId="0" borderId="12" xfId="0" applyNumberFormat="1" applyFont="1" applyFill="1" applyBorder="1" applyAlignment="1">
      <alignment horizontal="right" vertical="center"/>
    </xf>
    <xf numFmtId="1" fontId="19" fillId="0" borderId="12" xfId="0" applyNumberFormat="1" applyFont="1" applyBorder="1" applyAlignment="1">
      <alignment vertical="center"/>
    </xf>
    <xf numFmtId="1" fontId="19" fillId="0" borderId="11" xfId="0" applyNumberFormat="1" applyFont="1" applyFill="1" applyBorder="1" applyAlignment="1">
      <alignment vertical="center"/>
    </xf>
    <xf numFmtId="2" fontId="17" fillId="0" borderId="10" xfId="0" applyNumberFormat="1" applyFont="1" applyFill="1" applyBorder="1" applyAlignment="1">
      <alignment horizontal="right" vertical="center"/>
    </xf>
    <xf numFmtId="2" fontId="19" fillId="0" borderId="10" xfId="0" applyNumberFormat="1" applyFont="1" applyFill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7" fillId="0" borderId="3" xfId="0" applyFont="1" applyBorder="1" applyAlignment="1" quotePrefix="1">
      <alignment vertical="center"/>
    </xf>
    <xf numFmtId="1" fontId="19" fillId="0" borderId="5" xfId="0" applyNumberFormat="1" applyFont="1" applyBorder="1" applyAlignment="1" quotePrefix="1">
      <alignment vertical="center"/>
    </xf>
    <xf numFmtId="0" fontId="17" fillId="0" borderId="6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164" fontId="19" fillId="0" borderId="19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2" fontId="18" fillId="0" borderId="18" xfId="0" applyNumberFormat="1" applyFont="1" applyBorder="1" applyAlignment="1">
      <alignment vertical="center"/>
    </xf>
    <xf numFmtId="2" fontId="19" fillId="0" borderId="17" xfId="0" applyNumberFormat="1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164" fontId="19" fillId="0" borderId="26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2" fontId="18" fillId="0" borderId="25" xfId="0" applyNumberFormat="1" applyFont="1" applyBorder="1" applyAlignment="1">
      <alignment vertical="center"/>
    </xf>
    <xf numFmtId="2" fontId="19" fillId="0" borderId="24" xfId="0" applyNumberFormat="1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164" fontId="19" fillId="0" borderId="37" xfId="0" applyNumberFormat="1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2" fontId="18" fillId="0" borderId="51" xfId="0" applyNumberFormat="1" applyFont="1" applyBorder="1" applyAlignment="1">
      <alignment vertical="center"/>
    </xf>
    <xf numFmtId="2" fontId="19" fillId="0" borderId="36" xfId="0" applyNumberFormat="1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164" fontId="19" fillId="0" borderId="4" xfId="0" applyNumberFormat="1" applyFont="1" applyBorder="1" applyAlignment="1">
      <alignment vertical="center"/>
    </xf>
    <xf numFmtId="2" fontId="17" fillId="0" borderId="6" xfId="0" applyNumberFormat="1" applyFont="1" applyBorder="1" applyAlignment="1">
      <alignment vertical="center"/>
    </xf>
    <xf numFmtId="2" fontId="19" fillId="0" borderId="3" xfId="0" applyNumberFormat="1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2" fontId="17" fillId="0" borderId="13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1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170" fontId="18" fillId="0" borderId="24" xfId="0" applyNumberFormat="1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2" fontId="19" fillId="0" borderId="23" xfId="0" applyNumberFormat="1" applyFont="1" applyBorder="1" applyAlignment="1">
      <alignment vertical="center"/>
    </xf>
    <xf numFmtId="2" fontId="19" fillId="0" borderId="27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7" fillId="0" borderId="14" xfId="0" applyNumberFormat="1" applyFont="1" applyBorder="1" applyAlignment="1">
      <alignment vertical="center"/>
    </xf>
    <xf numFmtId="0" fontId="17" fillId="0" borderId="13" xfId="0" applyNumberFormat="1" applyFont="1" applyBorder="1" applyAlignment="1">
      <alignment vertical="center"/>
    </xf>
    <xf numFmtId="0" fontId="17" fillId="0" borderId="11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vertical="center"/>
    </xf>
    <xf numFmtId="0" fontId="19" fillId="0" borderId="13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170" fontId="18" fillId="0" borderId="17" xfId="0" applyNumberFormat="1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2" fontId="19" fillId="0" borderId="16" xfId="0" applyNumberFormat="1" applyFont="1" applyBorder="1" applyAlignment="1">
      <alignment vertical="center"/>
    </xf>
    <xf numFmtId="2" fontId="19" fillId="0" borderId="21" xfId="0" applyNumberFormat="1" applyFont="1" applyBorder="1" applyAlignment="1">
      <alignment vertical="center"/>
    </xf>
    <xf numFmtId="0" fontId="18" fillId="0" borderId="59" xfId="0" applyNumberFormat="1" applyFont="1" applyBorder="1" applyAlignment="1">
      <alignment vertical="center"/>
    </xf>
    <xf numFmtId="0" fontId="18" fillId="0" borderId="25" xfId="0" applyNumberFormat="1" applyFont="1" applyBorder="1" applyAlignment="1">
      <alignment vertical="center"/>
    </xf>
    <xf numFmtId="0" fontId="18" fillId="0" borderId="26" xfId="0" applyNumberFormat="1" applyFont="1" applyBorder="1" applyAlignment="1">
      <alignment vertical="center"/>
    </xf>
    <xf numFmtId="0" fontId="18" fillId="0" borderId="23" xfId="0" applyNumberFormat="1" applyFont="1" applyBorder="1" applyAlignment="1">
      <alignment vertical="center"/>
    </xf>
    <xf numFmtId="0" fontId="18" fillId="0" borderId="24" xfId="0" applyNumberFormat="1" applyFont="1" applyBorder="1" applyAlignment="1">
      <alignment vertical="center"/>
    </xf>
    <xf numFmtId="0" fontId="18" fillId="0" borderId="27" xfId="0" applyNumberFormat="1" applyFont="1" applyBorder="1" applyAlignment="1">
      <alignment vertical="center"/>
    </xf>
    <xf numFmtId="0" fontId="19" fillId="0" borderId="2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" fontId="19" fillId="0" borderId="25" xfId="0" applyNumberFormat="1" applyFont="1" applyBorder="1" applyAlignment="1">
      <alignment vertical="center"/>
    </xf>
    <xf numFmtId="1" fontId="18" fillId="0" borderId="24" xfId="0" applyNumberFormat="1" applyFont="1" applyBorder="1" applyAlignment="1">
      <alignment vertical="center"/>
    </xf>
    <xf numFmtId="1" fontId="18" fillId="0" borderId="27" xfId="0" applyNumberFormat="1" applyFont="1" applyBorder="1" applyAlignment="1">
      <alignment vertical="center"/>
    </xf>
    <xf numFmtId="1" fontId="18" fillId="0" borderId="26" xfId="0" applyNumberFormat="1" applyFont="1" applyBorder="1" applyAlignment="1">
      <alignment vertical="center"/>
    </xf>
    <xf numFmtId="170" fontId="18" fillId="0" borderId="59" xfId="0" applyNumberFormat="1" applyFont="1" applyBorder="1" applyAlignment="1">
      <alignment vertical="center"/>
    </xf>
    <xf numFmtId="170" fontId="18" fillId="0" borderId="25" xfId="0" applyNumberFormat="1" applyFont="1" applyBorder="1" applyAlignment="1">
      <alignment vertical="center"/>
    </xf>
    <xf numFmtId="170" fontId="18" fillId="0" borderId="26" xfId="0" applyNumberFormat="1" applyFont="1" applyBorder="1" applyAlignment="1">
      <alignment vertical="center"/>
    </xf>
    <xf numFmtId="170" fontId="18" fillId="0" borderId="23" xfId="0" applyNumberFormat="1" applyFont="1" applyBorder="1" applyAlignment="1">
      <alignment vertical="center"/>
    </xf>
    <xf numFmtId="170" fontId="18" fillId="0" borderId="27" xfId="0" applyNumberFormat="1" applyFont="1" applyBorder="1" applyAlignment="1">
      <alignment vertical="center"/>
    </xf>
    <xf numFmtId="170" fontId="19" fillId="0" borderId="25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2" fontId="18" fillId="0" borderId="27" xfId="0" applyNumberFormat="1" applyFont="1" applyBorder="1" applyAlignment="1">
      <alignment vertical="center"/>
    </xf>
    <xf numFmtId="2" fontId="19" fillId="0" borderId="25" xfId="0" applyNumberFormat="1" applyFont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2" fontId="18" fillId="0" borderId="24" xfId="0" applyNumberFormat="1" applyFont="1" applyBorder="1" applyAlignment="1">
      <alignment vertical="center"/>
    </xf>
    <xf numFmtId="2" fontId="18" fillId="0" borderId="26" xfId="0" applyNumberFormat="1" applyFont="1" applyBorder="1" applyAlignment="1">
      <alignment vertical="center"/>
    </xf>
    <xf numFmtId="169" fontId="18" fillId="0" borderId="24" xfId="0" applyNumberFormat="1" applyFont="1" applyBorder="1" applyAlignment="1">
      <alignment vertical="center"/>
    </xf>
    <xf numFmtId="169" fontId="18" fillId="0" borderId="26" xfId="0" applyNumberFormat="1" applyFont="1" applyBorder="1" applyAlignment="1">
      <alignment vertical="center"/>
    </xf>
    <xf numFmtId="169" fontId="18" fillId="0" borderId="27" xfId="0" applyNumberFormat="1" applyFont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170" fontId="18" fillId="0" borderId="14" xfId="0" applyNumberFormat="1" applyFont="1" applyBorder="1" applyAlignment="1">
      <alignment vertical="center"/>
    </xf>
    <xf numFmtId="170" fontId="18" fillId="0" borderId="13" xfId="0" applyNumberFormat="1" applyFont="1" applyBorder="1" applyAlignment="1">
      <alignment vertical="center"/>
    </xf>
    <xf numFmtId="170" fontId="18" fillId="0" borderId="11" xfId="0" applyNumberFormat="1" applyFont="1" applyBorder="1" applyAlignment="1">
      <alignment vertical="center"/>
    </xf>
    <xf numFmtId="170" fontId="18" fillId="0" borderId="9" xfId="0" applyNumberFormat="1" applyFont="1" applyBorder="1" applyAlignment="1">
      <alignment vertical="center"/>
    </xf>
    <xf numFmtId="170" fontId="18" fillId="0" borderId="10" xfId="0" applyNumberFormat="1" applyFont="1" applyBorder="1" applyAlignment="1">
      <alignment vertical="center"/>
    </xf>
    <xf numFmtId="170" fontId="18" fillId="0" borderId="12" xfId="0" applyNumberFormat="1" applyFont="1" applyBorder="1" applyAlignment="1">
      <alignment vertical="center"/>
    </xf>
    <xf numFmtId="170" fontId="19" fillId="0" borderId="13" xfId="0" applyNumberFormat="1" applyFont="1" applyBorder="1" applyAlignment="1">
      <alignment vertical="center"/>
    </xf>
    <xf numFmtId="170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2" fontId="18" fillId="0" borderId="11" xfId="0" applyNumberFormat="1" applyFont="1" applyFill="1" applyBorder="1" applyAlignment="1">
      <alignment vertical="center"/>
    </xf>
    <xf numFmtId="2" fontId="18" fillId="0" borderId="12" xfId="0" applyNumberFormat="1" applyFont="1" applyFill="1" applyBorder="1" applyAlignment="1">
      <alignment vertical="center"/>
    </xf>
    <xf numFmtId="2" fontId="19" fillId="0" borderId="9" xfId="0" applyNumberFormat="1" applyFont="1" applyBorder="1" applyAlignment="1">
      <alignment vertical="center"/>
    </xf>
    <xf numFmtId="2" fontId="19" fillId="0" borderId="12" xfId="0" applyNumberFormat="1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170" fontId="34" fillId="0" borderId="63" xfId="0" applyNumberFormat="1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4" fillId="0" borderId="63" xfId="0" applyFont="1" applyFill="1" applyBorder="1" applyAlignment="1">
      <alignment vertical="center"/>
    </xf>
    <xf numFmtId="0" fontId="36" fillId="0" borderId="63" xfId="0" applyFont="1" applyBorder="1" applyAlignment="1">
      <alignment vertical="center"/>
    </xf>
    <xf numFmtId="2" fontId="35" fillId="0" borderId="63" xfId="0" applyNumberFormat="1" applyFont="1" applyBorder="1" applyAlignment="1">
      <alignment vertical="center"/>
    </xf>
    <xf numFmtId="2" fontId="35" fillId="0" borderId="67" xfId="0" applyNumberFormat="1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0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2" fontId="35" fillId="0" borderId="0" xfId="0" applyNumberFormat="1" applyFont="1" applyBorder="1" applyAlignment="1">
      <alignment vertical="center"/>
    </xf>
    <xf numFmtId="2" fontId="35" fillId="0" borderId="64" xfId="0" applyNumberFormat="1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70" xfId="0" applyFont="1" applyBorder="1" applyAlignment="1">
      <alignment vertical="center"/>
    </xf>
    <xf numFmtId="170" fontId="34" fillId="0" borderId="70" xfId="0" applyNumberFormat="1" applyFont="1" applyBorder="1" applyAlignment="1">
      <alignment vertical="center"/>
    </xf>
    <xf numFmtId="0" fontId="35" fillId="0" borderId="70" xfId="0" applyFont="1" applyBorder="1" applyAlignment="1">
      <alignment vertical="center"/>
    </xf>
    <xf numFmtId="0" fontId="36" fillId="0" borderId="70" xfId="0" applyFont="1" applyBorder="1" applyAlignment="1">
      <alignment vertical="center"/>
    </xf>
    <xf numFmtId="2" fontId="35" fillId="0" borderId="70" xfId="0" applyNumberFormat="1" applyFont="1" applyBorder="1" applyAlignment="1">
      <alignment vertical="center"/>
    </xf>
    <xf numFmtId="2" fontId="35" fillId="0" borderId="71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18" fillId="0" borderId="36" xfId="22" applyNumberFormat="1" applyFont="1" applyFill="1" applyBorder="1">
      <alignment/>
      <protection/>
    </xf>
    <xf numFmtId="2" fontId="19" fillId="0" borderId="37" xfId="22" applyNumberFormat="1" applyFont="1" applyFill="1" applyBorder="1">
      <alignment/>
      <protection/>
    </xf>
    <xf numFmtId="2" fontId="19" fillId="0" borderId="19" xfId="22" applyNumberFormat="1" applyFont="1" applyBorder="1">
      <alignment/>
      <protection/>
    </xf>
    <xf numFmtId="1" fontId="19" fillId="0" borderId="19" xfId="22" applyNumberFormat="1" applyFont="1" applyBorder="1">
      <alignment/>
      <protection/>
    </xf>
    <xf numFmtId="2" fontId="18" fillId="0" borderId="17" xfId="22" applyNumberFormat="1" applyFont="1" applyBorder="1" applyAlignment="1">
      <alignment horizontal="right"/>
      <protection/>
    </xf>
    <xf numFmtId="2" fontId="18" fillId="0" borderId="24" xfId="22" applyNumberFormat="1" applyFont="1" applyBorder="1" applyAlignment="1">
      <alignment horizontal="right"/>
      <protection/>
    </xf>
    <xf numFmtId="2" fontId="28" fillId="0" borderId="24" xfId="22" applyNumberFormat="1" applyFont="1" applyBorder="1" applyAlignment="1">
      <alignment horizontal="right"/>
      <protection/>
    </xf>
    <xf numFmtId="2" fontId="18" fillId="0" borderId="36" xfId="22" applyNumberFormat="1" applyFont="1" applyBorder="1" applyAlignment="1">
      <alignment horizontal="right"/>
      <protection/>
    </xf>
    <xf numFmtId="2" fontId="17" fillId="0" borderId="3" xfId="22" applyNumberFormat="1" applyFont="1" applyBorder="1" applyAlignment="1">
      <alignment horizontal="right"/>
      <protection/>
    </xf>
    <xf numFmtId="1" fontId="19" fillId="0" borderId="42" xfId="0" applyNumberFormat="1" applyFont="1" applyFill="1" applyBorder="1" applyAlignment="1">
      <alignment horizontal="right"/>
    </xf>
    <xf numFmtId="0" fontId="18" fillId="0" borderId="17" xfId="21" applyFont="1" applyBorder="1" applyAlignment="1">
      <alignment horizontal="center"/>
      <protection/>
    </xf>
    <xf numFmtId="0" fontId="18" fillId="0" borderId="36" xfId="21" applyFont="1" applyBorder="1" applyAlignment="1">
      <alignment horizontal="center"/>
      <protection/>
    </xf>
    <xf numFmtId="164" fontId="19" fillId="0" borderId="19" xfId="21" applyNumberFormat="1" applyFont="1" applyBorder="1" applyAlignment="1">
      <alignment horizontal="center"/>
      <protection/>
    </xf>
    <xf numFmtId="164" fontId="19" fillId="0" borderId="37" xfId="21" applyNumberFormat="1" applyFont="1" applyBorder="1" applyAlignment="1">
      <alignment horizontal="center"/>
      <protection/>
    </xf>
    <xf numFmtId="2" fontId="19" fillId="0" borderId="26" xfId="0" applyNumberFormat="1" applyFont="1" applyBorder="1" applyAlignment="1" quotePrefix="1">
      <alignment horizontal="right"/>
    </xf>
    <xf numFmtId="2" fontId="19" fillId="0" borderId="19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/>
    </xf>
    <xf numFmtId="3" fontId="18" fillId="0" borderId="24" xfId="0" applyNumberFormat="1" applyFont="1" applyFill="1" applyBorder="1" applyAlignment="1">
      <alignment/>
    </xf>
    <xf numFmtId="0" fontId="19" fillId="0" borderId="26" xfId="0" applyFont="1" applyFill="1" applyBorder="1" applyAlignment="1">
      <alignment/>
    </xf>
    <xf numFmtId="3" fontId="18" fillId="0" borderId="35" xfId="0" applyNumberFormat="1" applyFont="1" applyBorder="1" applyAlignment="1">
      <alignment/>
    </xf>
    <xf numFmtId="3" fontId="18" fillId="0" borderId="23" xfId="0" applyNumberFormat="1" applyFont="1" applyFill="1" applyBorder="1" applyAlignment="1">
      <alignment/>
    </xf>
    <xf numFmtId="0" fontId="19" fillId="0" borderId="42" xfId="0" applyFont="1" applyBorder="1" applyAlignment="1">
      <alignment/>
    </xf>
    <xf numFmtId="0" fontId="19" fillId="0" borderId="27" xfId="0" applyFont="1" applyFill="1" applyBorder="1" applyAlignment="1">
      <alignment/>
    </xf>
    <xf numFmtId="0" fontId="18" fillId="0" borderId="19" xfId="23" applyFont="1" applyBorder="1" applyAlignment="1">
      <alignment horizontal="center"/>
      <protection/>
    </xf>
    <xf numFmtId="0" fontId="18" fillId="0" borderId="37" xfId="23" applyFont="1" applyBorder="1" applyAlignment="1">
      <alignment horizontal="center"/>
      <protection/>
    </xf>
    <xf numFmtId="1" fontId="19" fillId="0" borderId="19" xfId="23" applyNumberFormat="1" applyFont="1" applyBorder="1" applyAlignment="1">
      <alignment horizontal="center"/>
      <protection/>
    </xf>
    <xf numFmtId="1" fontId="19" fillId="0" borderId="37" xfId="23" applyNumberFormat="1" applyFont="1" applyBorder="1" applyAlignment="1">
      <alignment horizontal="center"/>
      <protection/>
    </xf>
    <xf numFmtId="0" fontId="18" fillId="0" borderId="17" xfId="0" applyFont="1" applyBorder="1" applyAlignment="1">
      <alignment/>
    </xf>
    <xf numFmtId="1" fontId="18" fillId="0" borderId="51" xfId="0" applyNumberFormat="1" applyFont="1" applyBorder="1" applyAlignment="1">
      <alignment horizontal="right"/>
    </xf>
    <xf numFmtId="1" fontId="19" fillId="0" borderId="37" xfId="0" applyNumberFormat="1" applyFont="1" applyBorder="1" applyAlignment="1">
      <alignment horizontal="right"/>
    </xf>
    <xf numFmtId="0" fontId="37" fillId="0" borderId="36" xfId="0" applyFont="1" applyBorder="1" applyAlignment="1">
      <alignment/>
    </xf>
    <xf numFmtId="0" fontId="38" fillId="0" borderId="0" xfId="0" applyFont="1" applyAlignment="1">
      <alignment/>
    </xf>
    <xf numFmtId="0" fontId="37" fillId="0" borderId="36" xfId="0" applyFont="1" applyFill="1" applyBorder="1" applyAlignment="1">
      <alignment/>
    </xf>
    <xf numFmtId="1" fontId="37" fillId="0" borderId="36" xfId="0" applyNumberFormat="1" applyFont="1" applyFill="1" applyBorder="1" applyAlignment="1">
      <alignment/>
    </xf>
    <xf numFmtId="1" fontId="37" fillId="0" borderId="36" xfId="0" applyNumberFormat="1" applyFont="1" applyBorder="1" applyAlignment="1">
      <alignment/>
    </xf>
    <xf numFmtId="0" fontId="38" fillId="0" borderId="2" xfId="0" applyFont="1" applyBorder="1" applyAlignment="1">
      <alignment/>
    </xf>
    <xf numFmtId="0" fontId="38" fillId="0" borderId="4" xfId="0" applyFont="1" applyBorder="1" applyAlignment="1">
      <alignment/>
    </xf>
    <xf numFmtId="0" fontId="38" fillId="0" borderId="2" xfId="0" applyFont="1" applyFill="1" applyBorder="1" applyAlignment="1">
      <alignment/>
    </xf>
    <xf numFmtId="0" fontId="38" fillId="0" borderId="3" xfId="0" applyFont="1" applyBorder="1" applyAlignment="1">
      <alignment/>
    </xf>
    <xf numFmtId="0" fontId="38" fillId="0" borderId="3" xfId="0" applyFont="1" applyFill="1" applyBorder="1" applyAlignment="1">
      <alignment/>
    </xf>
    <xf numFmtId="0" fontId="38" fillId="0" borderId="6" xfId="0" applyFont="1" applyFill="1" applyBorder="1" applyAlignment="1">
      <alignment/>
    </xf>
    <xf numFmtId="1" fontId="38" fillId="0" borderId="3" xfId="0" applyNumberFormat="1" applyFont="1" applyFill="1" applyBorder="1" applyAlignment="1">
      <alignment/>
    </xf>
    <xf numFmtId="169" fontId="38" fillId="0" borderId="3" xfId="0" applyNumberFormat="1" applyFont="1" applyBorder="1" applyAlignment="1">
      <alignment/>
    </xf>
    <xf numFmtId="0" fontId="37" fillId="0" borderId="3" xfId="0" applyFont="1" applyBorder="1" applyAlignment="1">
      <alignment/>
    </xf>
    <xf numFmtId="1" fontId="37" fillId="0" borderId="5" xfId="0" applyNumberFormat="1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24" xfId="0" applyFont="1" applyBorder="1" applyAlignment="1">
      <alignment/>
    </xf>
    <xf numFmtId="0" fontId="38" fillId="0" borderId="24" xfId="0" applyFont="1" applyFill="1" applyBorder="1" applyAlignment="1">
      <alignment/>
    </xf>
    <xf numFmtId="0" fontId="38" fillId="0" borderId="25" xfId="0" applyFont="1" applyFill="1" applyBorder="1" applyAlignment="1">
      <alignment/>
    </xf>
    <xf numFmtId="1" fontId="38" fillId="0" borderId="24" xfId="0" applyNumberFormat="1" applyFont="1" applyFill="1" applyBorder="1" applyAlignment="1">
      <alignment/>
    </xf>
    <xf numFmtId="169" fontId="38" fillId="0" borderId="24" xfId="0" applyNumberFormat="1" applyFont="1" applyBorder="1" applyAlignment="1">
      <alignment/>
    </xf>
    <xf numFmtId="169" fontId="37" fillId="0" borderId="24" xfId="0" applyNumberFormat="1" applyFont="1" applyBorder="1" applyAlignment="1">
      <alignment/>
    </xf>
    <xf numFmtId="1" fontId="37" fillId="0" borderId="27" xfId="0" applyNumberFormat="1" applyFont="1" applyBorder="1" applyAlignment="1">
      <alignment/>
    </xf>
    <xf numFmtId="0" fontId="1" fillId="0" borderId="16" xfId="0" applyFont="1" applyBorder="1" applyAlignment="1" applyProtection="1">
      <alignment vertical="center"/>
      <protection/>
    </xf>
    <xf numFmtId="0" fontId="2" fillId="0" borderId="19" xfId="0" applyNumberFormat="1" applyFont="1" applyBorder="1" applyAlignment="1">
      <alignment horizontal="center"/>
    </xf>
    <xf numFmtId="164" fontId="1" fillId="0" borderId="16" xfId="0" applyNumberFormat="1" applyFont="1" applyFill="1" applyBorder="1" applyAlignment="1" applyProtection="1">
      <alignment horizontal="center" vertical="center"/>
      <protection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2" fontId="1" fillId="0" borderId="19" xfId="0" applyNumberFormat="1" applyFont="1" applyFill="1" applyBorder="1" applyAlignment="1" applyProtection="1">
      <alignment horizontal="center" vertical="center"/>
      <protection/>
    </xf>
    <xf numFmtId="165" fontId="1" fillId="0" borderId="17" xfId="0" applyNumberFormat="1" applyFont="1" applyFill="1" applyBorder="1" applyAlignment="1" applyProtection="1">
      <alignment horizontal="center" vertical="center"/>
      <protection/>
    </xf>
    <xf numFmtId="1" fontId="38" fillId="0" borderId="17" xfId="0" applyNumberFormat="1" applyFont="1" applyFill="1" applyBorder="1" applyAlignment="1" applyProtection="1">
      <alignment horizontal="center" vertical="center"/>
      <protection/>
    </xf>
    <xf numFmtId="165" fontId="38" fillId="0" borderId="17" xfId="0" applyNumberFormat="1" applyFont="1" applyFill="1" applyBorder="1" applyAlignment="1" applyProtection="1">
      <alignment horizontal="center" vertical="center"/>
      <protection/>
    </xf>
    <xf numFmtId="165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0" fontId="1" fillId="0" borderId="17" xfId="0" applyNumberFormat="1" applyFont="1" applyFill="1" applyBorder="1" applyAlignment="1" applyProtection="1">
      <alignment horizontal="center" vertical="center"/>
      <protection/>
    </xf>
    <xf numFmtId="168" fontId="38" fillId="0" borderId="17" xfId="0" applyNumberFormat="1" applyFont="1" applyFill="1" applyBorder="1" applyAlignment="1" applyProtection="1">
      <alignment horizontal="center" vertical="center"/>
      <protection/>
    </xf>
    <xf numFmtId="164" fontId="38" fillId="0" borderId="17" xfId="0" applyNumberFormat="1" applyFont="1" applyFill="1" applyBorder="1" applyAlignment="1" applyProtection="1">
      <alignment horizontal="center" vertical="center"/>
      <protection/>
    </xf>
    <xf numFmtId="10" fontId="38" fillId="0" borderId="17" xfId="0" applyNumberFormat="1" applyFont="1" applyFill="1" applyBorder="1" applyAlignment="1" applyProtection="1">
      <alignment horizontal="center" vertical="center"/>
      <protection/>
    </xf>
    <xf numFmtId="2" fontId="38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/>
    </xf>
    <xf numFmtId="168" fontId="38" fillId="0" borderId="17" xfId="0" applyNumberFormat="1" applyFont="1" applyBorder="1" applyAlignment="1">
      <alignment/>
    </xf>
    <xf numFmtId="0" fontId="38" fillId="0" borderId="17" xfId="0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2" fontId="37" fillId="0" borderId="17" xfId="0" applyNumberFormat="1" applyFont="1" applyBorder="1" applyAlignment="1">
      <alignment/>
    </xf>
    <xf numFmtId="1" fontId="37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 applyProtection="1">
      <alignment vertical="center"/>
      <protection/>
    </xf>
    <xf numFmtId="0" fontId="2" fillId="0" borderId="26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24" xfId="0" applyNumberFormat="1" applyFont="1" applyFill="1" applyBorder="1" applyAlignment="1" applyProtection="1">
      <alignment horizontal="center" vertical="center"/>
      <protection/>
    </xf>
    <xf numFmtId="37" fontId="1" fillId="0" borderId="24" xfId="0" applyNumberFormat="1" applyFont="1" applyBorder="1" applyAlignment="1" applyProtection="1">
      <alignment vertical="center"/>
      <protection/>
    </xf>
    <xf numFmtId="2" fontId="1" fillId="0" borderId="26" xfId="0" applyNumberFormat="1" applyFont="1" applyFill="1" applyBorder="1" applyAlignment="1" applyProtection="1">
      <alignment horizontal="center" vertical="center"/>
      <protection/>
    </xf>
    <xf numFmtId="165" fontId="1" fillId="0" borderId="24" xfId="0" applyNumberFormat="1" applyFont="1" applyFill="1" applyBorder="1" applyAlignment="1" applyProtection="1">
      <alignment horizontal="center" vertical="center"/>
      <protection/>
    </xf>
    <xf numFmtId="1" fontId="38" fillId="0" borderId="24" xfId="0" applyNumberFormat="1" applyFont="1" applyFill="1" applyBorder="1" applyAlignment="1" applyProtection="1">
      <alignment horizontal="center" vertical="center"/>
      <protection/>
    </xf>
    <xf numFmtId="165" fontId="38" fillId="0" borderId="24" xfId="0" applyNumberFormat="1" applyFont="1" applyFill="1" applyBorder="1" applyAlignment="1" applyProtection="1">
      <alignment horizontal="center" vertical="center"/>
      <protection/>
    </xf>
    <xf numFmtId="165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10" fontId="1" fillId="0" borderId="24" xfId="0" applyNumberFormat="1" applyFont="1" applyFill="1" applyBorder="1" applyAlignment="1" applyProtection="1">
      <alignment horizontal="center" vertical="center"/>
      <protection/>
    </xf>
    <xf numFmtId="168" fontId="38" fillId="0" borderId="24" xfId="0" applyNumberFormat="1" applyFont="1" applyFill="1" applyBorder="1" applyAlignment="1" applyProtection="1">
      <alignment horizontal="center" vertical="center"/>
      <protection/>
    </xf>
    <xf numFmtId="164" fontId="38" fillId="0" borderId="24" xfId="0" applyNumberFormat="1" applyFont="1" applyFill="1" applyBorder="1" applyAlignment="1" applyProtection="1">
      <alignment horizontal="center" vertical="center"/>
      <protection/>
    </xf>
    <xf numFmtId="10" fontId="38" fillId="0" borderId="24" xfId="0" applyNumberFormat="1" applyFont="1" applyFill="1" applyBorder="1" applyAlignment="1" applyProtection="1">
      <alignment horizontal="center" vertical="center"/>
      <protection/>
    </xf>
    <xf numFmtId="2" fontId="3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/>
    </xf>
    <xf numFmtId="168" fontId="38" fillId="0" borderId="24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2" fontId="37" fillId="0" borderId="24" xfId="0" applyNumberFormat="1" applyFont="1" applyBorder="1" applyAlignment="1">
      <alignment/>
    </xf>
    <xf numFmtId="164" fontId="39" fillId="0" borderId="23" xfId="0" applyNumberFormat="1" applyFont="1" applyFill="1" applyBorder="1" applyAlignment="1" applyProtection="1">
      <alignment horizontal="center" vertical="center"/>
      <protection/>
    </xf>
    <xf numFmtId="0" fontId="37" fillId="0" borderId="9" xfId="0" applyFont="1" applyFill="1" applyBorder="1" applyAlignment="1" applyProtection="1">
      <alignment vertical="center"/>
      <protection/>
    </xf>
    <xf numFmtId="0" fontId="37" fillId="0" borderId="11" xfId="0" applyFont="1" applyBorder="1" applyAlignment="1" applyProtection="1">
      <alignment vertical="center"/>
      <protection/>
    </xf>
    <xf numFmtId="1" fontId="37" fillId="0" borderId="9" xfId="0" applyNumberFormat="1" applyFont="1" applyFill="1" applyBorder="1" applyAlignment="1">
      <alignment/>
    </xf>
    <xf numFmtId="1" fontId="37" fillId="0" borderId="10" xfId="0" applyNumberFormat="1" applyFont="1" applyBorder="1" applyAlignment="1">
      <alignment/>
    </xf>
    <xf numFmtId="2" fontId="37" fillId="0" borderId="11" xfId="0" applyNumberFormat="1" applyFont="1" applyFill="1" applyBorder="1" applyAlignment="1" applyProtection="1">
      <alignment horizontal="center" vertical="center"/>
      <protection/>
    </xf>
    <xf numFmtId="164" fontId="37" fillId="0" borderId="10" xfId="0" applyNumberFormat="1" applyFont="1" applyBorder="1" applyAlignment="1">
      <alignment/>
    </xf>
    <xf numFmtId="1" fontId="37" fillId="0" borderId="10" xfId="0" applyNumberFormat="1" applyFont="1" applyFill="1" applyBorder="1" applyAlignment="1">
      <alignment/>
    </xf>
    <xf numFmtId="1" fontId="37" fillId="0" borderId="10" xfId="0" applyNumberFormat="1" applyFont="1" applyFill="1" applyBorder="1" applyAlignment="1" applyProtection="1">
      <alignment horizontal="center" vertical="center"/>
      <protection/>
    </xf>
    <xf numFmtId="164" fontId="37" fillId="0" borderId="13" xfId="0" applyNumberFormat="1" applyFont="1" applyFill="1" applyBorder="1" applyAlignment="1">
      <alignment/>
    </xf>
    <xf numFmtId="10" fontId="37" fillId="0" borderId="10" xfId="0" applyNumberFormat="1" applyFont="1" applyFill="1" applyBorder="1" applyAlignment="1" applyProtection="1">
      <alignment horizontal="center" vertical="center"/>
      <protection/>
    </xf>
    <xf numFmtId="164" fontId="37" fillId="0" borderId="10" xfId="0" applyNumberFormat="1" applyFont="1" applyFill="1" applyBorder="1" applyAlignment="1">
      <alignment/>
    </xf>
    <xf numFmtId="165" fontId="37" fillId="0" borderId="10" xfId="0" applyNumberFormat="1" applyFont="1" applyFill="1" applyBorder="1" applyAlignment="1" applyProtection="1">
      <alignment horizontal="center" vertical="center"/>
      <protection/>
    </xf>
    <xf numFmtId="168" fontId="37" fillId="0" borderId="10" xfId="0" applyNumberFormat="1" applyFont="1" applyFill="1" applyBorder="1" applyAlignment="1" applyProtection="1">
      <alignment horizontal="center" vertical="center"/>
      <protection/>
    </xf>
    <xf numFmtId="2" fontId="37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168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1" fontId="37" fillId="0" borderId="12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10" xfId="0" applyFont="1" applyFill="1" applyBorder="1" applyAlignment="1" applyProtection="1">
      <alignment horizontal="center" wrapText="1"/>
      <protection/>
    </xf>
    <xf numFmtId="0" fontId="38" fillId="0" borderId="9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9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168" fontId="38" fillId="0" borderId="10" xfId="0" applyNumberFormat="1" applyFont="1" applyFill="1" applyBorder="1" applyAlignment="1">
      <alignment horizontal="center" wrapText="1"/>
    </xf>
    <xf numFmtId="10" fontId="38" fillId="0" borderId="10" xfId="0" applyNumberFormat="1" applyFont="1" applyFill="1" applyBorder="1" applyAlignment="1">
      <alignment horizontal="center" wrapText="1"/>
    </xf>
    <xf numFmtId="1" fontId="38" fillId="0" borderId="10" xfId="0" applyNumberFormat="1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169" fontId="38" fillId="0" borderId="10" xfId="0" applyNumberFormat="1" applyFont="1" applyBorder="1" applyAlignment="1">
      <alignment horizontal="center" wrapText="1"/>
    </xf>
    <xf numFmtId="169" fontId="37" fillId="0" borderId="10" xfId="0" applyNumberFormat="1" applyFont="1" applyBorder="1" applyAlignment="1">
      <alignment horizontal="center" wrapText="1"/>
    </xf>
    <xf numFmtId="1" fontId="37" fillId="0" borderId="12" xfId="0" applyNumberFormat="1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7" fillId="0" borderId="9" xfId="0" applyFont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18" fillId="0" borderId="17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5" fontId="17" fillId="0" borderId="6" xfId="0" applyNumberFormat="1" applyFont="1" applyFill="1" applyBorder="1" applyAlignment="1">
      <alignment/>
    </xf>
    <xf numFmtId="0" fontId="16" fillId="2" borderId="1" xfId="0" applyFont="1" applyFill="1" applyBorder="1" applyAlignment="1">
      <alignment horizontal="left" vertical="center"/>
    </xf>
    <xf numFmtId="0" fontId="16" fillId="2" borderId="52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left" vertical="center"/>
    </xf>
    <xf numFmtId="44" fontId="19" fillId="0" borderId="8" xfId="0" applyNumberFormat="1" applyFont="1" applyBorder="1" applyAlignment="1">
      <alignment horizontal="center" vertical="center"/>
    </xf>
    <xf numFmtId="44" fontId="17" fillId="0" borderId="31" xfId="0" applyNumberFormat="1" applyFont="1" applyBorder="1" applyAlignment="1">
      <alignment horizontal="center" vertical="center"/>
    </xf>
    <xf numFmtId="0" fontId="16" fillId="2" borderId="36" xfId="0" applyFont="1" applyFill="1" applyBorder="1" applyAlignment="1" applyProtection="1">
      <alignment vertical="center"/>
      <protection locked="0"/>
    </xf>
    <xf numFmtId="0" fontId="16" fillId="2" borderId="70" xfId="0" applyFont="1" applyFill="1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5" fontId="17" fillId="0" borderId="1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0" fontId="16" fillId="2" borderId="70" xfId="0" applyFont="1" applyFill="1" applyBorder="1" applyAlignment="1">
      <alignment horizontal="left"/>
    </xf>
    <xf numFmtId="5" fontId="17" fillId="0" borderId="1" xfId="0" applyNumberFormat="1" applyFont="1" applyFill="1" applyBorder="1" applyAlignment="1">
      <alignment horizontal="center"/>
    </xf>
    <xf numFmtId="0" fontId="18" fillId="0" borderId="52" xfId="0" applyFont="1" applyBorder="1" applyAlignment="1">
      <alignment/>
    </xf>
    <xf numFmtId="0" fontId="18" fillId="0" borderId="30" xfId="0" applyFont="1" applyBorder="1" applyAlignment="1">
      <alignment/>
    </xf>
    <xf numFmtId="0" fontId="17" fillId="0" borderId="1" xfId="0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6" fillId="2" borderId="70" xfId="21" applyFont="1" applyFill="1" applyBorder="1" applyAlignment="1">
      <alignment horizontal="left"/>
      <protection/>
    </xf>
    <xf numFmtId="14" fontId="17" fillId="0" borderId="1" xfId="21" applyNumberFormat="1" applyFont="1" applyFill="1" applyBorder="1" applyAlignment="1" quotePrefix="1">
      <alignment horizontal="center"/>
      <protection/>
    </xf>
    <xf numFmtId="0" fontId="18" fillId="0" borderId="52" xfId="21" applyFont="1" applyBorder="1" applyAlignment="1">
      <alignment horizontal="center"/>
      <protection/>
    </xf>
    <xf numFmtId="0" fontId="18" fillId="0" borderId="30" xfId="21" applyFont="1" applyBorder="1" applyAlignment="1">
      <alignment horizontal="center"/>
      <protection/>
    </xf>
    <xf numFmtId="0" fontId="17" fillId="0" borderId="22" xfId="21" applyFont="1" applyFill="1" applyBorder="1" applyAlignment="1">
      <alignment horizontal="center" vertical="center"/>
      <protection/>
    </xf>
    <xf numFmtId="0" fontId="18" fillId="0" borderId="43" xfId="21" applyFont="1" applyBorder="1" applyAlignment="1">
      <alignment horizontal="center" vertical="center"/>
      <protection/>
    </xf>
    <xf numFmtId="0" fontId="16" fillId="2" borderId="70" xfId="22" applyFont="1" applyFill="1" applyBorder="1" applyAlignment="1">
      <alignment horizontal="left"/>
      <protection/>
    </xf>
    <xf numFmtId="0" fontId="17" fillId="0" borderId="55" xfId="22" applyFont="1" applyBorder="1" applyAlignment="1">
      <alignment horizontal="center"/>
      <protection/>
    </xf>
    <xf numFmtId="0" fontId="17" fillId="0" borderId="29" xfId="22" applyFont="1" applyBorder="1" applyAlignment="1">
      <alignment horizontal="center"/>
      <protection/>
    </xf>
    <xf numFmtId="0" fontId="16" fillId="2" borderId="70" xfId="23" applyFont="1" applyFill="1" applyBorder="1" applyAlignment="1">
      <alignment horizontal="left"/>
      <protection/>
    </xf>
    <xf numFmtId="14" fontId="17" fillId="0" borderId="1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2" borderId="70" xfId="0" applyFont="1" applyFill="1" applyBorder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01-17 2004 Table 09 Rural Int Pvt Cond" xfId="21"/>
    <cellStyle name="Normal_2006-01-17 2004 Table 11 ROPA Pct Poor" xfId="22"/>
    <cellStyle name="Normal_2006-01-17 2004 Table 12 Urb Int Pct Cong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RURAL INTERSTATE % PSR &lt; 2.5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314084"/>
        <c:axId val="7717893"/>
      </c:barChart>
      <c:catAx>
        <c:axId val="83140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7717893"/>
        <c:crosses val="autoZero"/>
        <c:auto val="0"/>
        <c:lblOffset val="100"/>
        <c:noMultiLvlLbl val="0"/>
      </c:catAx>
      <c:valAx>
        <c:axId val="7717893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400" b="1" i="0" u="none" baseline="0"/>
            </a:pPr>
          </a:p>
        </c:txPr>
        <c:crossAx val="8314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RURAL (OPA) % PSR &lt; 2.0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52174"/>
        <c:axId val="21169567"/>
      </c:barChart>
      <c:catAx>
        <c:axId val="2352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21169567"/>
        <c:crosses val="autoZero"/>
        <c:auto val="0"/>
        <c:lblOffset val="100"/>
        <c:noMultiLvlLbl val="0"/>
      </c:catAx>
      <c:valAx>
        <c:axId val="21169567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/>
            </a:pPr>
          </a:p>
        </c:txPr>
        <c:crossAx val="2352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URBAN INST. % V/C .7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308376"/>
        <c:axId val="37013337"/>
      </c:barChart>
      <c:catAx>
        <c:axId val="563083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37013337"/>
        <c:crosses val="autoZero"/>
        <c:auto val="0"/>
        <c:lblOffset val="100"/>
        <c:noMultiLvlLbl val="0"/>
      </c:catAx>
      <c:valAx>
        <c:axId val="37013337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/>
            </a:pPr>
          </a:p>
        </c:txPr>
        <c:crossAx val="56308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FATAL ACCIDENTS PER 100/MILL. VMT 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684578"/>
        <c:axId val="45290291"/>
      </c:barChart>
      <c:catAx>
        <c:axId val="646845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1" i="0" u="none" baseline="0"/>
            </a:pPr>
          </a:p>
        </c:txPr>
        <c:crossAx val="45290291"/>
        <c:crosses val="autoZero"/>
        <c:auto val="0"/>
        <c:lblOffset val="100"/>
        <c:noMultiLvlLbl val="0"/>
      </c:catAx>
      <c:valAx>
        <c:axId val="45290291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/>
            </a:pPr>
          </a:p>
        </c:txPr>
        <c:crossAx val="64684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104775</xdr:rowOff>
    </xdr:from>
    <xdr:to>
      <xdr:col>0</xdr:col>
      <xdr:colOff>28575</xdr:colOff>
      <xdr:row>111</xdr:row>
      <xdr:rowOff>104775</xdr:rowOff>
    </xdr:to>
    <xdr:graphicFrame>
      <xdr:nvGraphicFramePr>
        <xdr:cNvPr id="1" name="Chart 1"/>
        <xdr:cNvGraphicFramePr/>
      </xdr:nvGraphicFramePr>
      <xdr:xfrm>
        <a:off x="0" y="11734800"/>
        <a:ext cx="2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0</xdr:rowOff>
    </xdr:from>
    <xdr:to>
      <xdr:col>0</xdr:col>
      <xdr:colOff>38100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19050" y="5867400"/>
        <a:ext cx="1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0</xdr:col>
      <xdr:colOff>28575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0" y="5762625"/>
        <a:ext cx="2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19050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5867400"/>
        <a:ext cx="1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P54" sqref="P54"/>
    </sheetView>
  </sheetViews>
  <sheetFormatPr defaultColWidth="9.140625" defaultRowHeight="9" customHeight="1"/>
  <cols>
    <col min="1" max="1" width="26.7109375" style="1372" bestFit="1" customWidth="1"/>
    <col min="2" max="2" width="5.28125" style="1372" bestFit="1" customWidth="1"/>
    <col min="3" max="3" width="5.7109375" style="1372" customWidth="1"/>
    <col min="4" max="5" width="5.28125" style="1372" bestFit="1" customWidth="1"/>
    <col min="6" max="6" width="4.7109375" style="1532" customWidth="1"/>
    <col min="7" max="7" width="5.28125" style="1372" bestFit="1" customWidth="1"/>
    <col min="8" max="8" width="6.421875" style="1580" bestFit="1" customWidth="1"/>
    <col min="9" max="12" width="5.28125" style="1372" bestFit="1" customWidth="1"/>
    <col min="13" max="13" width="5.28125" style="1376" bestFit="1" customWidth="1"/>
    <col min="14" max="14" width="9.8515625" style="1376" bestFit="1" customWidth="1"/>
    <col min="15" max="16" width="6.28125" style="1439" bestFit="1" customWidth="1"/>
    <col min="17" max="16384" width="9.140625" style="1372" customWidth="1"/>
  </cols>
  <sheetData>
    <row r="1" spans="1:16" s="1486" customFormat="1" ht="9" customHeight="1">
      <c r="A1" s="1728" t="s">
        <v>258</v>
      </c>
      <c r="B1" s="1729"/>
      <c r="C1" s="1729"/>
      <c r="D1" s="1729"/>
      <c r="E1" s="1729"/>
      <c r="F1" s="1729"/>
      <c r="G1" s="1729"/>
      <c r="H1" s="1729"/>
      <c r="I1" s="1729"/>
      <c r="J1" s="1729"/>
      <c r="K1" s="1729"/>
      <c r="L1" s="1729"/>
      <c r="M1" s="1729"/>
      <c r="N1" s="1729"/>
      <c r="O1" s="1729"/>
      <c r="P1" s="1730"/>
    </row>
    <row r="2" spans="1:16" s="1497" customFormat="1" ht="9" customHeight="1">
      <c r="A2" s="1487"/>
      <c r="B2" s="1488" t="s">
        <v>226</v>
      </c>
      <c r="C2" s="1489"/>
      <c r="D2" s="1464"/>
      <c r="E2" s="1462" t="s">
        <v>227</v>
      </c>
      <c r="F2" s="1490"/>
      <c r="G2" s="1491"/>
      <c r="H2" s="1492" t="s">
        <v>228</v>
      </c>
      <c r="I2" s="1462"/>
      <c r="J2" s="1462"/>
      <c r="K2" s="1462"/>
      <c r="L2" s="1462"/>
      <c r="M2" s="1493"/>
      <c r="N2" s="1494" t="s">
        <v>277</v>
      </c>
      <c r="O2" s="1495"/>
      <c r="P2" s="1496"/>
    </row>
    <row r="3" spans="1:16" s="1503" customFormat="1" ht="9" customHeight="1" thickBot="1">
      <c r="A3" s="1498"/>
      <c r="B3" s="1499">
        <v>1984</v>
      </c>
      <c r="C3" s="1500">
        <v>1990</v>
      </c>
      <c r="D3" s="1286">
        <v>1991</v>
      </c>
      <c r="E3" s="1501">
        <v>1992</v>
      </c>
      <c r="F3" s="1501">
        <v>1995</v>
      </c>
      <c r="G3" s="1310">
        <v>1997</v>
      </c>
      <c r="H3" s="1502">
        <v>1998</v>
      </c>
      <c r="I3" s="1501">
        <v>2000</v>
      </c>
      <c r="J3" s="1501">
        <v>2001</v>
      </c>
      <c r="K3" s="1501">
        <v>2002</v>
      </c>
      <c r="L3" s="1501">
        <v>2003</v>
      </c>
      <c r="M3" s="1500">
        <v>2004</v>
      </c>
      <c r="N3" s="1310">
        <v>2005</v>
      </c>
      <c r="O3" s="1731" t="s">
        <v>229</v>
      </c>
      <c r="P3" s="1732"/>
    </row>
    <row r="4" spans="1:16" ht="9" customHeight="1">
      <c r="A4" s="1504"/>
      <c r="B4" s="1505"/>
      <c r="C4" s="1506"/>
      <c r="D4" s="1456"/>
      <c r="E4" s="1454"/>
      <c r="F4" s="1507"/>
      <c r="G4" s="1508"/>
      <c r="H4" s="1509"/>
      <c r="I4" s="1454"/>
      <c r="J4" s="1454"/>
      <c r="K4" s="1454"/>
      <c r="L4" s="1454"/>
      <c r="M4" s="1510"/>
      <c r="N4" s="1511"/>
      <c r="O4" s="1512" t="s">
        <v>257</v>
      </c>
      <c r="P4" s="1513" t="s">
        <v>172</v>
      </c>
    </row>
    <row r="5" spans="1:16" ht="9" customHeight="1">
      <c r="A5" s="1468" t="s">
        <v>230</v>
      </c>
      <c r="B5" s="1488"/>
      <c r="C5" s="1489"/>
      <c r="D5" s="1464"/>
      <c r="E5" s="1462"/>
      <c r="F5" s="1490"/>
      <c r="G5" s="1491"/>
      <c r="H5" s="1492"/>
      <c r="I5" s="1462"/>
      <c r="J5" s="1462"/>
      <c r="K5" s="1462"/>
      <c r="L5" s="1462"/>
      <c r="M5" s="1493"/>
      <c r="N5" s="1494"/>
      <c r="O5" s="1495"/>
      <c r="P5" s="1496"/>
    </row>
    <row r="6" spans="1:16" s="1521" customFormat="1" ht="9" customHeight="1">
      <c r="A6" s="1514" t="s">
        <v>231</v>
      </c>
      <c r="B6" s="1515">
        <v>787615</v>
      </c>
      <c r="C6" s="1516">
        <v>797241</v>
      </c>
      <c r="D6" s="1517">
        <v>797407</v>
      </c>
      <c r="E6" s="1518">
        <v>799197</v>
      </c>
      <c r="F6" s="1518">
        <v>801379</v>
      </c>
      <c r="G6" s="1519">
        <v>803612</v>
      </c>
      <c r="H6" s="1520">
        <v>812987</v>
      </c>
      <c r="I6" s="1518">
        <v>809767</v>
      </c>
      <c r="J6" s="1518">
        <v>809615</v>
      </c>
      <c r="K6" s="1518">
        <v>810298</v>
      </c>
      <c r="L6" s="1518">
        <v>809732</v>
      </c>
      <c r="M6" s="1516">
        <v>810707</v>
      </c>
      <c r="N6" s="1519">
        <v>812871</v>
      </c>
      <c r="O6" s="1495">
        <f>(N6-H6)*100/H6</f>
        <v>-0.014268370834958001</v>
      </c>
      <c r="P6" s="1496">
        <f>(N6-B6)*100/B6</f>
        <v>3.2066428394583646</v>
      </c>
    </row>
    <row r="7" spans="1:16" ht="9" customHeight="1">
      <c r="A7" s="1487" t="s">
        <v>232</v>
      </c>
      <c r="B7" s="1488"/>
      <c r="C7" s="1489"/>
      <c r="D7" s="1464"/>
      <c r="E7" s="1462"/>
      <c r="F7" s="1490"/>
      <c r="G7" s="1491">
        <v>767689</v>
      </c>
      <c r="H7" s="1492">
        <v>769477</v>
      </c>
      <c r="I7" s="1462">
        <v>770622</v>
      </c>
      <c r="J7" s="1462">
        <v>770841</v>
      </c>
      <c r="K7" s="1462">
        <v>771862</v>
      </c>
      <c r="L7" s="1462">
        <v>771127</v>
      </c>
      <c r="M7" s="1489">
        <v>773295</v>
      </c>
      <c r="N7" s="1491">
        <v>775860</v>
      </c>
      <c r="O7" s="1495">
        <f>(N7-H7)*100/H7</f>
        <v>0.8295244692174035</v>
      </c>
      <c r="P7" s="1496"/>
    </row>
    <row r="8" spans="1:16" ht="9" customHeight="1">
      <c r="A8" s="1487"/>
      <c r="B8" s="1488"/>
      <c r="C8" s="1489"/>
      <c r="D8" s="1464"/>
      <c r="E8" s="1462"/>
      <c r="F8" s="1490"/>
      <c r="G8" s="1491"/>
      <c r="H8" s="1522"/>
      <c r="I8" s="1462"/>
      <c r="J8" s="1462"/>
      <c r="K8" s="1462"/>
      <c r="L8" s="1462"/>
      <c r="M8" s="1489"/>
      <c r="N8" s="1491"/>
      <c r="O8" s="1495"/>
      <c r="P8" s="1496"/>
    </row>
    <row r="9" spans="1:16" s="1521" customFormat="1" ht="9" customHeight="1">
      <c r="A9" s="1514" t="s">
        <v>233</v>
      </c>
      <c r="B9" s="1515">
        <v>39649</v>
      </c>
      <c r="C9" s="1516">
        <v>54908</v>
      </c>
      <c r="D9" s="1517">
        <v>61174</v>
      </c>
      <c r="E9" s="1518">
        <v>67463</v>
      </c>
      <c r="F9" s="1523">
        <v>70615.75235</v>
      </c>
      <c r="G9" s="1524">
        <v>79078.50803372773</v>
      </c>
      <c r="H9" s="1522">
        <v>83358.96143480769</v>
      </c>
      <c r="I9" s="1518">
        <v>95492</v>
      </c>
      <c r="J9" s="1518">
        <v>99673</v>
      </c>
      <c r="K9" s="1518">
        <v>107114</v>
      </c>
      <c r="L9" s="1518">
        <v>109518</v>
      </c>
      <c r="M9" s="1525">
        <v>111853.5907547363</v>
      </c>
      <c r="N9" s="1524">
        <v>126353.8531944183</v>
      </c>
      <c r="O9" s="1495">
        <f>(N9-H9)*100/H9</f>
        <v>51.57800795447232</v>
      </c>
      <c r="P9" s="1496">
        <f>(N9-B9)*100/B9</f>
        <v>218.68105928123865</v>
      </c>
    </row>
    <row r="10" spans="1:16" ht="9" customHeight="1">
      <c r="A10" s="1487"/>
      <c r="B10" s="1488"/>
      <c r="C10" s="1489"/>
      <c r="D10" s="1464"/>
      <c r="E10" s="1462"/>
      <c r="F10" s="1490"/>
      <c r="G10" s="1491"/>
      <c r="H10" s="1492"/>
      <c r="I10" s="1462"/>
      <c r="J10" s="1462"/>
      <c r="K10" s="1462"/>
      <c r="L10" s="1462"/>
      <c r="M10" s="1489"/>
      <c r="N10" s="1491"/>
      <c r="O10" s="1495"/>
      <c r="P10" s="1496"/>
    </row>
    <row r="11" spans="1:16" s="1521" customFormat="1" ht="9" customHeight="1">
      <c r="A11" s="1514" t="s">
        <v>234</v>
      </c>
      <c r="B11" s="1515">
        <v>20007</v>
      </c>
      <c r="C11" s="1516">
        <v>30935</v>
      </c>
      <c r="D11" s="1517">
        <v>32250</v>
      </c>
      <c r="E11" s="1518">
        <v>33963</v>
      </c>
      <c r="F11" s="1518">
        <v>38186</v>
      </c>
      <c r="G11" s="1524">
        <v>41656.16740417017</v>
      </c>
      <c r="H11" s="1522">
        <v>44607.399626316284</v>
      </c>
      <c r="I11" s="1518">
        <v>54422</v>
      </c>
      <c r="J11" s="1518">
        <v>57844</v>
      </c>
      <c r="K11" s="1518">
        <v>59860</v>
      </c>
      <c r="L11" s="1518">
        <v>60810</v>
      </c>
      <c r="M11" s="1525">
        <v>58884.377463127865</v>
      </c>
      <c r="N11" s="1524">
        <v>61890.80186154999</v>
      </c>
      <c r="O11" s="1495">
        <f>(N11-H11)*100/H11</f>
        <v>38.74559463232487</v>
      </c>
      <c r="P11" s="1496">
        <f>(N11-B11)*100/B11</f>
        <v>209.34573829934516</v>
      </c>
    </row>
    <row r="12" spans="1:16" s="1532" customFormat="1" ht="9" customHeight="1">
      <c r="A12" s="1526" t="s">
        <v>235</v>
      </c>
      <c r="B12" s="1527">
        <v>53.81842636180229</v>
      </c>
      <c r="C12" s="1528">
        <v>56.60256527546521</v>
      </c>
      <c r="D12" s="1529">
        <v>53.417033822506376</v>
      </c>
      <c r="E12" s="1490">
        <v>52.32402286277712</v>
      </c>
      <c r="F12" s="1490">
        <v>55.62018042947073</v>
      </c>
      <c r="G12" s="1530">
        <v>55.39851340778762</v>
      </c>
      <c r="H12" s="1531">
        <v>54.637515193473185</v>
      </c>
      <c r="I12" s="1490">
        <v>58.9</v>
      </c>
      <c r="J12" s="1490">
        <v>59.3</v>
      </c>
      <c r="K12" s="1490">
        <v>55.9</v>
      </c>
      <c r="L12" s="1490">
        <v>53.8</v>
      </c>
      <c r="M12" s="1528">
        <v>54.4</v>
      </c>
      <c r="N12" s="1530">
        <v>50.87</v>
      </c>
      <c r="O12" s="1495">
        <f>(N12-H12)*100/H12</f>
        <v>-6.895473156369384</v>
      </c>
      <c r="P12" s="1496">
        <f>(N12-B12)*100/B12</f>
        <v>-5.478470035487587</v>
      </c>
    </row>
    <row r="13" spans="1:16" ht="9" customHeight="1">
      <c r="A13" s="1487"/>
      <c r="B13" s="1488"/>
      <c r="C13" s="1489"/>
      <c r="D13" s="1464"/>
      <c r="E13" s="1462"/>
      <c r="F13" s="1490"/>
      <c r="G13" s="1491"/>
      <c r="H13" s="1492"/>
      <c r="I13" s="1462"/>
      <c r="J13" s="1462"/>
      <c r="K13" s="1462"/>
      <c r="L13" s="1462"/>
      <c r="M13" s="1489"/>
      <c r="N13" s="1491"/>
      <c r="O13" s="1495"/>
      <c r="P13" s="1496"/>
    </row>
    <row r="14" spans="1:16" s="1521" customFormat="1" ht="9" customHeight="1">
      <c r="A14" s="1514" t="s">
        <v>236</v>
      </c>
      <c r="B14" s="1515">
        <v>7395</v>
      </c>
      <c r="C14" s="1516">
        <v>10935</v>
      </c>
      <c r="D14" s="1517">
        <v>10295</v>
      </c>
      <c r="E14" s="1518">
        <v>10944</v>
      </c>
      <c r="F14" s="1523">
        <v>12926.26834</v>
      </c>
      <c r="G14" s="1524">
        <v>13947.347725021527</v>
      </c>
      <c r="H14" s="1522">
        <v>14070.644426048633</v>
      </c>
      <c r="I14" s="1518">
        <v>15800</v>
      </c>
      <c r="J14" s="1518">
        <v>16357</v>
      </c>
      <c r="K14" s="1518">
        <v>16478</v>
      </c>
      <c r="L14" s="1518">
        <v>17431</v>
      </c>
      <c r="M14" s="1525">
        <v>17632.682337761977</v>
      </c>
      <c r="N14" s="1524">
        <v>19614.696550867237</v>
      </c>
      <c r="O14" s="1495">
        <f>(N14-H14)*100/H14</f>
        <v>39.40155089524569</v>
      </c>
      <c r="P14" s="1496">
        <f>(N14-B14)*100/B14</f>
        <v>165.2426849339721</v>
      </c>
    </row>
    <row r="15" spans="1:16" s="1532" customFormat="1" ht="9" customHeight="1">
      <c r="A15" s="1526" t="s">
        <v>237</v>
      </c>
      <c r="B15" s="1527">
        <v>19.892400806993948</v>
      </c>
      <c r="C15" s="1528">
        <v>20.0080507931861</v>
      </c>
      <c r="D15" s="1529">
        <v>17.05204226985126</v>
      </c>
      <c r="E15" s="1490">
        <v>16.86052781586529</v>
      </c>
      <c r="F15" s="1490">
        <v>18.827878734367438</v>
      </c>
      <c r="G15" s="1530">
        <v>18.55</v>
      </c>
      <c r="H15" s="1531">
        <v>17.234473541395214</v>
      </c>
      <c r="I15" s="1490">
        <v>17.2</v>
      </c>
      <c r="J15" s="1490">
        <v>16.8</v>
      </c>
      <c r="K15" s="1490">
        <v>15.3</v>
      </c>
      <c r="L15" s="1490">
        <v>15.4</v>
      </c>
      <c r="M15" s="1528">
        <v>16.3</v>
      </c>
      <c r="N15" s="1530">
        <v>16.12</v>
      </c>
      <c r="O15" s="1495">
        <f>(N15-H15)*100/H15</f>
        <v>-6.466536611741442</v>
      </c>
      <c r="P15" s="1496">
        <f>(N15-B15)*100/B15</f>
        <v>-18.96402974983096</v>
      </c>
    </row>
    <row r="16" spans="1:16" ht="9" customHeight="1">
      <c r="A16" s="1487"/>
      <c r="B16" s="1488"/>
      <c r="C16" s="1489"/>
      <c r="D16" s="1464"/>
      <c r="E16" s="1462"/>
      <c r="F16" s="1490"/>
      <c r="G16" s="1491"/>
      <c r="H16" s="1492"/>
      <c r="I16" s="1462"/>
      <c r="J16" s="1462"/>
      <c r="K16" s="1462"/>
      <c r="L16" s="1462"/>
      <c r="M16" s="1489"/>
      <c r="N16" s="1491"/>
      <c r="O16" s="1495"/>
      <c r="P16" s="1496"/>
    </row>
    <row r="17" spans="1:16" s="1521" customFormat="1" ht="9" customHeight="1">
      <c r="A17" s="1514" t="s">
        <v>238</v>
      </c>
      <c r="B17" s="1515">
        <v>2613</v>
      </c>
      <c r="C17" s="1516">
        <v>4741</v>
      </c>
      <c r="D17" s="1517">
        <v>5062</v>
      </c>
      <c r="E17" s="1518">
        <v>5787</v>
      </c>
      <c r="F17" s="1518">
        <v>5919</v>
      </c>
      <c r="G17" s="1524">
        <v>5659.61807439411</v>
      </c>
      <c r="H17" s="1522">
        <v>5764.89291956698</v>
      </c>
      <c r="I17" s="1518">
        <v>6380</v>
      </c>
      <c r="J17" s="1518">
        <v>6574</v>
      </c>
      <c r="K17" s="1518">
        <v>7250</v>
      </c>
      <c r="L17" s="1518">
        <v>7965</v>
      </c>
      <c r="M17" s="1525">
        <v>7794.5373606000685</v>
      </c>
      <c r="N17" s="1524">
        <v>7823.628841476692</v>
      </c>
      <c r="O17" s="1495">
        <f>(N17-H17)*100/H17</f>
        <v>35.71160732096219</v>
      </c>
      <c r="P17" s="1496">
        <f>(N17-B17)*100/B17</f>
        <v>199.41174288085313</v>
      </c>
    </row>
    <row r="18" spans="1:16" s="1532" customFormat="1" ht="9" customHeight="1">
      <c r="A18" s="1526" t="s">
        <v>237</v>
      </c>
      <c r="B18" s="1527">
        <v>7</v>
      </c>
      <c r="C18" s="1528">
        <v>8.7</v>
      </c>
      <c r="D18" s="1529">
        <v>8.3</v>
      </c>
      <c r="E18" s="1490">
        <v>8.9</v>
      </c>
      <c r="F18" s="1490">
        <v>8.621375581680125</v>
      </c>
      <c r="G18" s="1530">
        <v>7.53</v>
      </c>
      <c r="H18" s="1531">
        <v>7.0611474132144565</v>
      </c>
      <c r="I18" s="1490">
        <v>6.93</v>
      </c>
      <c r="J18" s="1490">
        <v>6.7</v>
      </c>
      <c r="K18" s="1490">
        <v>6.7</v>
      </c>
      <c r="L18" s="1490">
        <v>7.1</v>
      </c>
      <c r="M18" s="1528">
        <v>7.2</v>
      </c>
      <c r="N18" s="1530">
        <v>6.43</v>
      </c>
      <c r="O18" s="1495">
        <f>(N18-H18)*100/H18</f>
        <v>-8.938312377295896</v>
      </c>
      <c r="P18" s="1496">
        <f>(N18-B18)*100/B18</f>
        <v>-8.142857142857148</v>
      </c>
    </row>
    <row r="19" spans="1:16" ht="9" customHeight="1">
      <c r="A19" s="1487"/>
      <c r="B19" s="1488"/>
      <c r="C19" s="1489"/>
      <c r="D19" s="1464"/>
      <c r="E19" s="1462"/>
      <c r="F19" s="1490"/>
      <c r="G19" s="1491"/>
      <c r="H19" s="1492"/>
      <c r="I19" s="1462"/>
      <c r="J19" s="1462"/>
      <c r="K19" s="1462"/>
      <c r="L19" s="1462"/>
      <c r="M19" s="1489"/>
      <c r="N19" s="1491"/>
      <c r="O19" s="1495"/>
      <c r="P19" s="1496"/>
    </row>
    <row r="20" spans="1:16" s="1521" customFormat="1" ht="9" customHeight="1">
      <c r="A20" s="1514" t="s">
        <v>239</v>
      </c>
      <c r="B20" s="1515">
        <v>37175</v>
      </c>
      <c r="C20" s="1516">
        <v>54653</v>
      </c>
      <c r="D20" s="1517">
        <v>60374</v>
      </c>
      <c r="E20" s="1518">
        <v>64909</v>
      </c>
      <c r="F20" s="1523">
        <v>68654.9373</v>
      </c>
      <c r="G20" s="1524">
        <v>75193.65564476389</v>
      </c>
      <c r="H20" s="1522">
        <v>81642.43829237121</v>
      </c>
      <c r="I20" s="1518">
        <v>92022</v>
      </c>
      <c r="J20" s="1518">
        <v>97546</v>
      </c>
      <c r="K20" s="1518">
        <v>107389</v>
      </c>
      <c r="L20" s="1518">
        <v>112947</v>
      </c>
      <c r="M20" s="1525">
        <v>108165.80589534814</v>
      </c>
      <c r="N20" s="1524">
        <v>121674.28165108609</v>
      </c>
      <c r="O20" s="1495">
        <f>(N20-H20)*100/H20</f>
        <v>49.03313055810033</v>
      </c>
      <c r="P20" s="1496">
        <f>(N20-B20)*100/B20</f>
        <v>227.30136288119994</v>
      </c>
    </row>
    <row r="21" spans="1:16" ht="9" customHeight="1">
      <c r="A21" s="1487"/>
      <c r="B21" s="1488"/>
      <c r="C21" s="1489"/>
      <c r="D21" s="1464"/>
      <c r="E21" s="1462"/>
      <c r="F21" s="1490"/>
      <c r="G21" s="1491"/>
      <c r="H21" s="1492"/>
      <c r="I21" s="1462"/>
      <c r="J21" s="1462"/>
      <c r="K21" s="1462"/>
      <c r="L21" s="1462"/>
      <c r="M21" s="1489"/>
      <c r="N21" s="1491"/>
      <c r="O21" s="1495"/>
      <c r="P21" s="1496"/>
    </row>
    <row r="22" spans="1:16" ht="9" customHeight="1">
      <c r="A22" s="1468" t="s">
        <v>240</v>
      </c>
      <c r="B22" s="1488"/>
      <c r="C22" s="1489"/>
      <c r="D22" s="1464"/>
      <c r="E22" s="1462"/>
      <c r="F22" s="1490"/>
      <c r="G22" s="1491"/>
      <c r="H22" s="1492"/>
      <c r="I22" s="1462"/>
      <c r="J22" s="1462"/>
      <c r="K22" s="1462"/>
      <c r="L22" s="1462"/>
      <c r="M22" s="1489"/>
      <c r="N22" s="1491"/>
      <c r="O22" s="1495"/>
      <c r="P22" s="1496"/>
    </row>
    <row r="23" spans="1:16" ht="9" customHeight="1">
      <c r="A23" s="1487" t="s">
        <v>241</v>
      </c>
      <c r="B23" s="1488">
        <v>7.9</v>
      </c>
      <c r="C23" s="1489">
        <v>6.3</v>
      </c>
      <c r="D23" s="1464">
        <v>5.1</v>
      </c>
      <c r="E23" s="1462">
        <v>3.8</v>
      </c>
      <c r="F23" s="1490"/>
      <c r="G23" s="1491"/>
      <c r="H23" s="1492"/>
      <c r="I23" s="1462"/>
      <c r="J23" s="1462"/>
      <c r="K23" s="1462"/>
      <c r="L23" s="1462"/>
      <c r="M23" s="1489"/>
      <c r="N23" s="1491"/>
      <c r="O23" s="1495"/>
      <c r="P23" s="1496">
        <f>(N23-B23)*100/B23</f>
        <v>-100</v>
      </c>
    </row>
    <row r="24" spans="1:16" ht="9" customHeight="1">
      <c r="A24" s="1487" t="s">
        <v>242</v>
      </c>
      <c r="B24" s="1488">
        <v>12.3</v>
      </c>
      <c r="C24" s="1489">
        <v>8.7</v>
      </c>
      <c r="D24" s="1464">
        <v>7.6</v>
      </c>
      <c r="E24" s="1462">
        <v>5.3</v>
      </c>
      <c r="F24" s="1490">
        <v>5.28</v>
      </c>
      <c r="G24" s="1533">
        <v>3.638</v>
      </c>
      <c r="H24" s="1534">
        <v>3.2508900131159826</v>
      </c>
      <c r="I24" s="1462">
        <v>2.14</v>
      </c>
      <c r="J24" s="1462">
        <v>1.92</v>
      </c>
      <c r="K24" s="1462">
        <v>2.12</v>
      </c>
      <c r="L24" s="1462">
        <v>1.64</v>
      </c>
      <c r="M24" s="1489">
        <v>2.02</v>
      </c>
      <c r="N24" s="1533">
        <v>1.72</v>
      </c>
      <c r="O24" s="1495">
        <f>(N24-H24)*100/H24</f>
        <v>-47.09141210374639</v>
      </c>
      <c r="P24" s="1496">
        <f>(N24-B24)*100/B24</f>
        <v>-86.01626016260163</v>
      </c>
    </row>
    <row r="25" spans="1:16" ht="9" customHeight="1">
      <c r="A25" s="1487"/>
      <c r="B25" s="1488"/>
      <c r="C25" s="1489"/>
      <c r="D25" s="1464"/>
      <c r="E25" s="1462"/>
      <c r="F25" s="1490"/>
      <c r="G25" s="1533"/>
      <c r="H25" s="1534"/>
      <c r="I25" s="1462"/>
      <c r="J25" s="1462"/>
      <c r="K25" s="1462"/>
      <c r="L25" s="1462"/>
      <c r="M25" s="1489"/>
      <c r="N25" s="1491"/>
      <c r="O25" s="1495"/>
      <c r="P25" s="1496"/>
    </row>
    <row r="26" spans="1:16" ht="9" customHeight="1">
      <c r="A26" s="1487" t="s">
        <v>243</v>
      </c>
      <c r="B26" s="1488">
        <v>4.5</v>
      </c>
      <c r="C26" s="1489">
        <v>1.7</v>
      </c>
      <c r="D26" s="1464">
        <v>1.6</v>
      </c>
      <c r="E26" s="1462">
        <v>1.6</v>
      </c>
      <c r="F26" s="1490"/>
      <c r="G26" s="1533"/>
      <c r="H26" s="1534"/>
      <c r="I26" s="1462"/>
      <c r="J26" s="1462"/>
      <c r="K26" s="1462"/>
      <c r="L26" s="1462"/>
      <c r="M26" s="1489"/>
      <c r="N26" s="1491"/>
      <c r="O26" s="1495"/>
      <c r="P26" s="1496">
        <f>(N26-B26)*100/B26</f>
        <v>-100</v>
      </c>
    </row>
    <row r="27" spans="1:16" ht="9" customHeight="1">
      <c r="A27" s="1487" t="s">
        <v>242</v>
      </c>
      <c r="B27" s="1488">
        <v>9</v>
      </c>
      <c r="C27" s="1489">
        <v>3.6</v>
      </c>
      <c r="D27" s="1464">
        <v>3.6</v>
      </c>
      <c r="E27" s="1462">
        <v>3.3</v>
      </c>
      <c r="F27" s="1490">
        <v>2.05</v>
      </c>
      <c r="G27" s="1533">
        <v>1.61764227554129</v>
      </c>
      <c r="H27" s="1534">
        <v>1.4245518966235933</v>
      </c>
      <c r="I27" s="1462">
        <v>0.79</v>
      </c>
      <c r="J27" s="1462">
        <v>0.67</v>
      </c>
      <c r="K27" s="1462">
        <v>0.65</v>
      </c>
      <c r="L27" s="1462">
        <v>0.704</v>
      </c>
      <c r="M27" s="1489">
        <v>0.94</v>
      </c>
      <c r="N27" s="1491">
        <v>0.85</v>
      </c>
      <c r="O27" s="1495">
        <f>(N27-H27)*100/H27</f>
        <v>-40.33211411850769</v>
      </c>
      <c r="P27" s="1496">
        <f>(N27-B27)*100/B27</f>
        <v>-90.55555555555556</v>
      </c>
    </row>
    <row r="28" spans="1:16" ht="9" customHeight="1">
      <c r="A28" s="1487"/>
      <c r="B28" s="1488"/>
      <c r="C28" s="1489"/>
      <c r="D28" s="1464"/>
      <c r="E28" s="1462"/>
      <c r="F28" s="1490"/>
      <c r="G28" s="1533"/>
      <c r="H28" s="1534"/>
      <c r="I28" s="1462"/>
      <c r="J28" s="1462"/>
      <c r="K28" s="1462"/>
      <c r="L28" s="1462"/>
      <c r="M28" s="1489"/>
      <c r="N28" s="1491"/>
      <c r="O28" s="1495"/>
      <c r="P28" s="1496"/>
    </row>
    <row r="29" spans="1:16" ht="9" customHeight="1">
      <c r="A29" s="1487" t="s">
        <v>244</v>
      </c>
      <c r="B29" s="1488">
        <v>8.7</v>
      </c>
      <c r="C29" s="1489">
        <v>5.9</v>
      </c>
      <c r="D29" s="1464">
        <v>4.9</v>
      </c>
      <c r="E29" s="1462">
        <v>4.3</v>
      </c>
      <c r="F29" s="1490"/>
      <c r="G29" s="1533"/>
      <c r="H29" s="1534"/>
      <c r="I29" s="1462"/>
      <c r="J29" s="1462"/>
      <c r="K29" s="1462"/>
      <c r="L29" s="1462"/>
      <c r="M29" s="1489"/>
      <c r="N29" s="1491"/>
      <c r="O29" s="1495"/>
      <c r="P29" s="1496">
        <f>(N29-B29)*100/B29</f>
        <v>-100</v>
      </c>
    </row>
    <row r="30" spans="1:16" ht="9" customHeight="1">
      <c r="A30" s="1487" t="s">
        <v>242</v>
      </c>
      <c r="B30" s="1488">
        <v>15.2</v>
      </c>
      <c r="C30" s="1489">
        <v>8.7</v>
      </c>
      <c r="D30" s="1464">
        <v>7.7</v>
      </c>
      <c r="E30" s="1462">
        <v>7.2</v>
      </c>
      <c r="F30" s="1490">
        <v>9.83</v>
      </c>
      <c r="G30" s="1533">
        <v>8.97394917692185</v>
      </c>
      <c r="H30" s="1534">
        <v>8.690244850369218</v>
      </c>
      <c r="I30" s="1462">
        <v>6.47</v>
      </c>
      <c r="J30" s="1535">
        <v>7.44</v>
      </c>
      <c r="K30" s="1462">
        <v>7.66</v>
      </c>
      <c r="L30" s="1462">
        <v>7.62</v>
      </c>
      <c r="M30" s="1489">
        <v>7.13</v>
      </c>
      <c r="N30" s="1491">
        <v>5.97</v>
      </c>
      <c r="O30" s="1495">
        <f>(N30-H30)*100/H30</f>
        <v>-31.30228085867621</v>
      </c>
      <c r="P30" s="1496">
        <f>(N30-B30)*100/B30</f>
        <v>-60.72368421052632</v>
      </c>
    </row>
    <row r="31" spans="1:16" ht="9" customHeight="1">
      <c r="A31" s="1487"/>
      <c r="B31" s="1488"/>
      <c r="C31" s="1489"/>
      <c r="D31" s="1464"/>
      <c r="E31" s="1462"/>
      <c r="F31" s="1490"/>
      <c r="G31" s="1533"/>
      <c r="H31" s="1534"/>
      <c r="I31" s="1462"/>
      <c r="J31" s="1462"/>
      <c r="K31" s="1462"/>
      <c r="L31" s="1462"/>
      <c r="M31" s="1489"/>
      <c r="N31" s="1491"/>
      <c r="O31" s="1495"/>
      <c r="P31" s="1496"/>
    </row>
    <row r="32" spans="1:16" ht="9" customHeight="1">
      <c r="A32" s="1487" t="s">
        <v>245</v>
      </c>
      <c r="B32" s="1488">
        <v>36.8</v>
      </c>
      <c r="C32" s="1489">
        <v>52.8</v>
      </c>
      <c r="D32" s="1464">
        <v>55.1</v>
      </c>
      <c r="E32" s="1462">
        <v>54.2</v>
      </c>
      <c r="F32" s="1490">
        <v>44.11</v>
      </c>
      <c r="G32" s="1533">
        <v>44.9255648756896</v>
      </c>
      <c r="H32" s="1534">
        <v>45.934032527739774</v>
      </c>
      <c r="I32" s="1462">
        <v>40.13</v>
      </c>
      <c r="J32" s="1536">
        <v>50.9</v>
      </c>
      <c r="K32" s="1536">
        <v>52.76</v>
      </c>
      <c r="L32" s="1536">
        <v>51.78</v>
      </c>
      <c r="M32" s="1537">
        <v>51.6</v>
      </c>
      <c r="N32" s="1533">
        <v>51.85</v>
      </c>
      <c r="O32" s="1495">
        <f>(N32-H32)*100/H32</f>
        <v>12.879268696227678</v>
      </c>
      <c r="P32" s="1496">
        <f>(N32-B32)*100/B32</f>
        <v>40.896739130434796</v>
      </c>
    </row>
    <row r="33" spans="1:16" ht="9" customHeight="1">
      <c r="A33" s="1487"/>
      <c r="B33" s="1488"/>
      <c r="C33" s="1489"/>
      <c r="D33" s="1464"/>
      <c r="E33" s="1462"/>
      <c r="F33" s="1490"/>
      <c r="G33" s="1533"/>
      <c r="H33" s="1534"/>
      <c r="I33" s="1462"/>
      <c r="J33" s="1462"/>
      <c r="K33" s="1462"/>
      <c r="L33" s="1462"/>
      <c r="M33" s="1489"/>
      <c r="N33" s="1491"/>
      <c r="O33" s="1495"/>
      <c r="P33" s="1496"/>
    </row>
    <row r="34" spans="1:16" ht="9" customHeight="1">
      <c r="A34" s="1487" t="s">
        <v>246</v>
      </c>
      <c r="B34" s="1488">
        <v>45.3</v>
      </c>
      <c r="C34" s="1489">
        <v>35</v>
      </c>
      <c r="D34" s="1464">
        <v>34.4</v>
      </c>
      <c r="E34" s="1462">
        <v>33.4</v>
      </c>
      <c r="F34" s="1490">
        <v>30.95</v>
      </c>
      <c r="G34" s="1533">
        <v>30.2163732068624</v>
      </c>
      <c r="H34" s="1534">
        <v>29.035469629564297</v>
      </c>
      <c r="I34" s="1462">
        <v>27.6</v>
      </c>
      <c r="J34" s="1462">
        <v>26.77</v>
      </c>
      <c r="K34" s="1462">
        <v>25.82</v>
      </c>
      <c r="L34" s="1462">
        <v>25.38</v>
      </c>
      <c r="M34" s="1489">
        <v>25.03</v>
      </c>
      <c r="N34" s="1491">
        <v>24.5</v>
      </c>
      <c r="O34" s="1495">
        <f>(N34-H34)*100/H34</f>
        <v>-15.620445225884074</v>
      </c>
      <c r="P34" s="1496">
        <f>(N34-B34)*100/B34</f>
        <v>-45.91611479028697</v>
      </c>
    </row>
    <row r="35" spans="1:16" ht="9" customHeight="1">
      <c r="A35" s="1487"/>
      <c r="B35" s="1488"/>
      <c r="C35" s="1489"/>
      <c r="D35" s="1464"/>
      <c r="E35" s="1462"/>
      <c r="F35" s="1490"/>
      <c r="G35" s="1491"/>
      <c r="H35" s="1492"/>
      <c r="I35" s="1462"/>
      <c r="J35" s="1462"/>
      <c r="K35" s="1462"/>
      <c r="L35" s="1462"/>
      <c r="M35" s="1489"/>
      <c r="N35" s="1491"/>
      <c r="O35" s="1495"/>
      <c r="P35" s="1496"/>
    </row>
    <row r="36" spans="1:16" ht="9" customHeight="1">
      <c r="A36" s="1487" t="s">
        <v>247</v>
      </c>
      <c r="B36" s="1488">
        <v>2.31</v>
      </c>
      <c r="C36" s="1489">
        <v>1.85</v>
      </c>
      <c r="D36" s="1464">
        <v>1.7</v>
      </c>
      <c r="E36" s="1462">
        <v>1.63</v>
      </c>
      <c r="F36" s="1490">
        <v>1.54</v>
      </c>
      <c r="G36" s="1491">
        <v>1.46</v>
      </c>
      <c r="H36" s="1492">
        <v>1.4</v>
      </c>
      <c r="I36" s="1462"/>
      <c r="J36" s="1462"/>
      <c r="K36" s="1462"/>
      <c r="L36" s="1462"/>
      <c r="M36" s="1489"/>
      <c r="N36" s="1491"/>
      <c r="O36" s="1495">
        <f>(N36-H36)*100/H36</f>
        <v>-100</v>
      </c>
      <c r="P36" s="1496">
        <f>(N36-B36)*100/B36</f>
        <v>-100</v>
      </c>
    </row>
    <row r="37" spans="1:16" ht="9" customHeight="1">
      <c r="A37" s="1487" t="s">
        <v>248</v>
      </c>
      <c r="B37" s="1488"/>
      <c r="C37" s="1489"/>
      <c r="D37" s="1464"/>
      <c r="E37" s="1462"/>
      <c r="F37" s="1490">
        <v>1.73</v>
      </c>
      <c r="G37" s="1491">
        <v>1.64</v>
      </c>
      <c r="H37" s="1492">
        <v>1.58</v>
      </c>
      <c r="I37" s="1538">
        <v>1.521</v>
      </c>
      <c r="J37" s="1538">
        <v>1.514</v>
      </c>
      <c r="K37" s="1538">
        <v>1.5</v>
      </c>
      <c r="L37" s="1538">
        <v>1.475</v>
      </c>
      <c r="M37" s="1539">
        <v>1.44</v>
      </c>
      <c r="N37" s="1540">
        <v>1.45</v>
      </c>
      <c r="O37" s="1495">
        <f>(N37-H37)*100/H37</f>
        <v>-8.22784810126583</v>
      </c>
      <c r="P37" s="1496"/>
    </row>
    <row r="38" spans="1:16" ht="9" customHeight="1">
      <c r="A38" s="1487"/>
      <c r="B38" s="1488"/>
      <c r="C38" s="1489"/>
      <c r="D38" s="1464"/>
      <c r="E38" s="1462"/>
      <c r="F38" s="1490"/>
      <c r="G38" s="1491"/>
      <c r="H38" s="1492"/>
      <c r="I38" s="1462"/>
      <c r="J38" s="1462"/>
      <c r="K38" s="1462"/>
      <c r="L38" s="1462"/>
      <c r="M38" s="1489"/>
      <c r="N38" s="1491"/>
      <c r="O38" s="1495"/>
      <c r="P38" s="1496"/>
    </row>
    <row r="39" spans="1:16" s="1532" customFormat="1" ht="9" customHeight="1">
      <c r="A39" s="1526" t="s">
        <v>249</v>
      </c>
      <c r="B39" s="1527">
        <v>17.44</v>
      </c>
      <c r="C39" s="1528">
        <v>12.88</v>
      </c>
      <c r="D39" s="1529">
        <v>12.35</v>
      </c>
      <c r="E39" s="1490">
        <v>12.81</v>
      </c>
      <c r="F39" s="1490">
        <v>12.01</v>
      </c>
      <c r="G39" s="1530">
        <v>11.56104660038062</v>
      </c>
      <c r="H39" s="1531">
        <v>11.042063074369459</v>
      </c>
      <c r="I39" s="1536">
        <v>10.69</v>
      </c>
      <c r="J39" s="1536">
        <v>10.75</v>
      </c>
      <c r="K39" s="1536">
        <v>10.4</v>
      </c>
      <c r="L39" s="1536">
        <v>9.96</v>
      </c>
      <c r="M39" s="1537">
        <v>10.72</v>
      </c>
      <c r="N39" s="1533">
        <v>10.7</v>
      </c>
      <c r="O39" s="1495">
        <f>(N39-H39)*100/H39</f>
        <v>-3.0978185151237465</v>
      </c>
      <c r="P39" s="1496">
        <f>(N39-B39)*100/B39</f>
        <v>-38.6467889908257</v>
      </c>
    </row>
    <row r="40" spans="1:16" ht="9" customHeight="1">
      <c r="A40" s="1487"/>
      <c r="B40" s="1488"/>
      <c r="C40" s="1489"/>
      <c r="D40" s="1464"/>
      <c r="E40" s="1462"/>
      <c r="F40" s="1490"/>
      <c r="G40" s="1491"/>
      <c r="H40" s="1492"/>
      <c r="I40" s="1462"/>
      <c r="J40" s="1462"/>
      <c r="K40" s="1462"/>
      <c r="L40" s="1462"/>
      <c r="M40" s="1489"/>
      <c r="N40" s="1491"/>
      <c r="O40" s="1495"/>
      <c r="P40" s="1496"/>
    </row>
    <row r="41" spans="1:16" ht="9" customHeight="1">
      <c r="A41" s="1468" t="s">
        <v>250</v>
      </c>
      <c r="B41" s="1488"/>
      <c r="C41" s="1489"/>
      <c r="D41" s="1464"/>
      <c r="E41" s="1462"/>
      <c r="F41" s="1490"/>
      <c r="G41" s="1491"/>
      <c r="H41" s="1492"/>
      <c r="I41" s="1462"/>
      <c r="J41" s="1462"/>
      <c r="K41" s="1462"/>
      <c r="L41" s="1462"/>
      <c r="M41" s="1489"/>
      <c r="N41" s="1491"/>
      <c r="O41" s="1495"/>
      <c r="P41" s="1496"/>
    </row>
    <row r="42" spans="1:16" ht="9" customHeight="1">
      <c r="A42" s="1487" t="s">
        <v>251</v>
      </c>
      <c r="B42" s="1488">
        <v>1.717</v>
      </c>
      <c r="C42" s="1489">
        <v>2.144</v>
      </c>
      <c r="D42" s="1464">
        <v>2.172</v>
      </c>
      <c r="E42" s="1462">
        <v>2.247</v>
      </c>
      <c r="F42" s="1490">
        <v>2.422</v>
      </c>
      <c r="G42" s="1491">
        <v>2.56</v>
      </c>
      <c r="H42" s="1492">
        <v>2.625</v>
      </c>
      <c r="I42" s="1462">
        <v>2.746</v>
      </c>
      <c r="J42" s="1538">
        <v>2.777712</v>
      </c>
      <c r="K42" s="1538">
        <v>2.852</v>
      </c>
      <c r="L42" s="1538">
        <v>2.887</v>
      </c>
      <c r="M42" s="1539">
        <v>2.959</v>
      </c>
      <c r="N42" s="1540">
        <v>2.986</v>
      </c>
      <c r="O42" s="1495">
        <f>(N42-H42)*100/H42</f>
        <v>13.75238095238096</v>
      </c>
      <c r="P42" s="1496">
        <f>(N42-B42)*100/B42</f>
        <v>73.90797903319744</v>
      </c>
    </row>
    <row r="43" spans="1:16" ht="9" customHeight="1">
      <c r="A43" s="1487"/>
      <c r="B43" s="1488"/>
      <c r="C43" s="1489"/>
      <c r="D43" s="1464"/>
      <c r="E43" s="1462"/>
      <c r="F43" s="1490"/>
      <c r="G43" s="1491"/>
      <c r="H43" s="1492"/>
      <c r="I43" s="1462"/>
      <c r="J43" s="1462"/>
      <c r="K43" s="1462"/>
      <c r="L43" s="1462"/>
      <c r="M43" s="1489"/>
      <c r="N43" s="1491"/>
      <c r="O43" s="1495"/>
      <c r="P43" s="1496"/>
    </row>
    <row r="44" spans="1:16" ht="9" customHeight="1">
      <c r="A44" s="1487" t="s">
        <v>252</v>
      </c>
      <c r="B44" s="1488">
        <v>92.6</v>
      </c>
      <c r="C44" s="1489">
        <v>108.5</v>
      </c>
      <c r="D44" s="1464">
        <v>107.5</v>
      </c>
      <c r="E44" s="1462">
        <v>105.1</v>
      </c>
      <c r="F44" s="1490">
        <v>121.9</v>
      </c>
      <c r="G44" s="1491">
        <v>130.6</v>
      </c>
      <c r="H44" s="1492">
        <v>126.9</v>
      </c>
      <c r="I44" s="1462">
        <v>145.6</v>
      </c>
      <c r="J44" s="1462">
        <v>144.8</v>
      </c>
      <c r="K44" s="1462">
        <v>147.9</v>
      </c>
      <c r="L44" s="1535">
        <v>149.8</v>
      </c>
      <c r="M44" s="1541">
        <v>154.4</v>
      </c>
      <c r="N44" s="1542">
        <v>175.4</v>
      </c>
      <c r="O44" s="1495">
        <f>(N44-H44)*100/H44</f>
        <v>38.21907013396375</v>
      </c>
      <c r="P44" s="1496">
        <f>(N44-B44)*100/B44</f>
        <v>89.41684665226785</v>
      </c>
    </row>
    <row r="45" spans="1:16" ht="9" customHeight="1">
      <c r="A45" s="1487"/>
      <c r="B45" s="1488"/>
      <c r="C45" s="1489"/>
      <c r="D45" s="1464"/>
      <c r="E45" s="1462"/>
      <c r="F45" s="1490"/>
      <c r="G45" s="1491"/>
      <c r="H45" s="1492"/>
      <c r="I45" s="1462"/>
      <c r="J45" s="1462"/>
      <c r="K45" s="1462"/>
      <c r="L45" s="1535"/>
      <c r="M45" s="1541"/>
      <c r="N45" s="1542"/>
      <c r="O45" s="1495"/>
      <c r="P45" s="1496"/>
    </row>
    <row r="46" spans="1:16" s="1532" customFormat="1" ht="9" customHeight="1" thickBot="1">
      <c r="A46" s="1543" t="s">
        <v>253</v>
      </c>
      <c r="B46" s="1544">
        <v>91.4</v>
      </c>
      <c r="C46" s="1545">
        <v>115</v>
      </c>
      <c r="D46" s="1546">
        <v>119.1</v>
      </c>
      <c r="E46" s="1547">
        <v>123.5</v>
      </c>
      <c r="F46" s="1547">
        <v>134.1</v>
      </c>
      <c r="G46" s="1548">
        <v>141</v>
      </c>
      <c r="H46" s="1549">
        <v>143</v>
      </c>
      <c r="I46" s="1547">
        <v>152</v>
      </c>
      <c r="J46" s="1550">
        <v>156</v>
      </c>
      <c r="K46" s="1551">
        <v>158</v>
      </c>
      <c r="L46" s="1552">
        <v>162</v>
      </c>
      <c r="M46" s="1553">
        <v>166</v>
      </c>
      <c r="N46" s="1554">
        <v>171.64</v>
      </c>
      <c r="O46" s="1555">
        <f>(N46-H46)*100/H46</f>
        <v>20.02797202797202</v>
      </c>
      <c r="P46" s="1556">
        <f>(N46-B46)*100/B46</f>
        <v>87.78993435448575</v>
      </c>
    </row>
    <row r="47" spans="1:16" ht="9" customHeight="1">
      <c r="A47" s="1557"/>
      <c r="B47" s="1558"/>
      <c r="C47" s="1558" t="s">
        <v>254</v>
      </c>
      <c r="D47" s="1558"/>
      <c r="E47" s="1558"/>
      <c r="F47" s="1559"/>
      <c r="G47" s="1558"/>
      <c r="H47" s="1560"/>
      <c r="I47" s="1558"/>
      <c r="J47" s="1561" t="s">
        <v>145</v>
      </c>
      <c r="K47" s="1558"/>
      <c r="L47" s="1558"/>
      <c r="M47" s="1562"/>
      <c r="N47" s="1562"/>
      <c r="O47" s="1563"/>
      <c r="P47" s="1564"/>
    </row>
    <row r="48" spans="1:16" ht="9" customHeight="1">
      <c r="A48" s="1565"/>
      <c r="B48" s="1566"/>
      <c r="C48" s="1566" t="s">
        <v>255</v>
      </c>
      <c r="D48" s="1566"/>
      <c r="E48" s="1566"/>
      <c r="F48" s="1567"/>
      <c r="G48" s="1566"/>
      <c r="H48" s="1568"/>
      <c r="I48" s="1566"/>
      <c r="J48" s="1566"/>
      <c r="K48" s="1566"/>
      <c r="L48" s="1566"/>
      <c r="M48" s="1569"/>
      <c r="N48" s="1569"/>
      <c r="O48" s="1570"/>
      <c r="P48" s="1571"/>
    </row>
    <row r="49" spans="1:16" ht="9" customHeight="1" thickBot="1">
      <c r="A49" s="1572"/>
      <c r="B49" s="1573"/>
      <c r="C49" s="1573" t="s">
        <v>256</v>
      </c>
      <c r="D49" s="1573"/>
      <c r="E49" s="1573"/>
      <c r="F49" s="1574"/>
      <c r="G49" s="1573"/>
      <c r="H49" s="1575"/>
      <c r="I49" s="1573"/>
      <c r="J49" s="1573"/>
      <c r="K49" s="1573"/>
      <c r="L49" s="1573"/>
      <c r="M49" s="1576"/>
      <c r="N49" s="1576"/>
      <c r="O49" s="1577"/>
      <c r="P49" s="1578"/>
    </row>
    <row r="50" spans="1:9" ht="9" customHeight="1">
      <c r="A50" s="1376"/>
      <c r="B50" s="1376"/>
      <c r="C50" s="1376"/>
      <c r="D50" s="1376"/>
      <c r="E50" s="1376"/>
      <c r="F50" s="1579"/>
      <c r="G50" s="1376"/>
      <c r="I50" s="1376"/>
    </row>
  </sheetData>
  <mergeCells count="2">
    <mergeCell ref="A1:P1"/>
    <mergeCell ref="O3:P3"/>
  </mergeCells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1">
      <selection activeCell="F62" sqref="F62"/>
    </sheetView>
  </sheetViews>
  <sheetFormatPr defaultColWidth="9.140625" defaultRowHeight="8.25" customHeight="1"/>
  <cols>
    <col min="1" max="1" width="7.28125" style="84" bestFit="1" customWidth="1"/>
    <col min="2" max="2" width="4.421875" style="838" bestFit="1" customWidth="1"/>
    <col min="3" max="3" width="4.7109375" style="84" bestFit="1" customWidth="1"/>
    <col min="4" max="4" width="5.57421875" style="84" bestFit="1" customWidth="1"/>
    <col min="5" max="5" width="4.7109375" style="84" bestFit="1" customWidth="1"/>
    <col min="6" max="6" width="4.421875" style="329" bestFit="1" customWidth="1"/>
    <col min="7" max="8" width="4.7109375" style="329" bestFit="1" customWidth="1"/>
    <col min="9" max="9" width="4.7109375" style="839" bestFit="1" customWidth="1"/>
    <col min="10" max="10" width="4.7109375" style="959" bestFit="1" customWidth="1"/>
    <col min="11" max="11" width="5.00390625" style="839" bestFit="1" customWidth="1"/>
    <col min="12" max="12" width="6.8515625" style="107" customWidth="1"/>
    <col min="13" max="13" width="6.8515625" style="840" bestFit="1" customWidth="1"/>
    <col min="14" max="14" width="6.00390625" style="84" customWidth="1"/>
    <col min="15" max="15" width="4.7109375" style="84" bestFit="1" customWidth="1"/>
    <col min="16" max="16" width="6.57421875" style="84" customWidth="1"/>
    <col min="17" max="17" width="5.28125" style="84" bestFit="1" customWidth="1"/>
    <col min="18" max="18" width="6.140625" style="105" customWidth="1"/>
    <col min="19" max="19" width="8.421875" style="105" customWidth="1"/>
    <col min="20" max="20" width="3.8515625" style="84" bestFit="1" customWidth="1"/>
    <col min="21" max="21" width="4.8515625" style="84" customWidth="1"/>
    <col min="22" max="22" width="9.140625" style="706" customWidth="1"/>
    <col min="23" max="23" width="9.140625" style="707" customWidth="1"/>
    <col min="24" max="24" width="9.140625" style="706" customWidth="1"/>
    <col min="25" max="16384" width="9.140625" style="84" customWidth="1"/>
  </cols>
  <sheetData>
    <row r="1" spans="1:20" ht="8.25" customHeight="1" thickBot="1">
      <c r="A1" s="1741" t="s">
        <v>217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  <c r="S1" s="1741"/>
      <c r="T1" s="1741"/>
    </row>
    <row r="2" spans="1:25" s="58" customFormat="1" ht="8.25" customHeight="1">
      <c r="A2" s="708"/>
      <c r="B2" s="709" t="s">
        <v>204</v>
      </c>
      <c r="C2" s="710"/>
      <c r="D2" s="710"/>
      <c r="E2" s="711"/>
      <c r="F2" s="711"/>
      <c r="G2" s="712"/>
      <c r="H2" s="713"/>
      <c r="I2" s="714"/>
      <c r="J2" s="952"/>
      <c r="K2" s="715"/>
      <c r="L2" s="716"/>
      <c r="M2" s="717"/>
      <c r="N2" s="718" t="s">
        <v>205</v>
      </c>
      <c r="O2" s="719"/>
      <c r="P2" s="720" t="s">
        <v>206</v>
      </c>
      <c r="Q2" s="721"/>
      <c r="R2" s="722"/>
      <c r="S2" s="723"/>
      <c r="T2" s="724"/>
      <c r="U2" s="725"/>
      <c r="V2" s="726"/>
      <c r="W2" s="727"/>
      <c r="X2" s="726"/>
      <c r="Y2" s="725"/>
    </row>
    <row r="3" spans="1:25" s="58" customFormat="1" ht="8.25" customHeight="1">
      <c r="A3" s="728"/>
      <c r="B3" s="729" t="s">
        <v>199</v>
      </c>
      <c r="C3" s="730" t="s">
        <v>199</v>
      </c>
      <c r="D3" s="731"/>
      <c r="E3" s="732"/>
      <c r="F3" s="732"/>
      <c r="G3" s="305"/>
      <c r="H3" s="95"/>
      <c r="I3" s="733"/>
      <c r="J3" s="953"/>
      <c r="K3" s="734"/>
      <c r="L3" s="1725" t="s">
        <v>179</v>
      </c>
      <c r="M3" s="1726"/>
      <c r="N3" s="735" t="s">
        <v>207</v>
      </c>
      <c r="O3" s="736"/>
      <c r="P3" s="737" t="s">
        <v>208</v>
      </c>
      <c r="Q3" s="738"/>
      <c r="R3" s="1723" t="s">
        <v>161</v>
      </c>
      <c r="S3" s="1724"/>
      <c r="T3" s="739"/>
      <c r="U3" s="740"/>
      <c r="V3" s="741"/>
      <c r="W3" s="727"/>
      <c r="X3" s="741"/>
      <c r="Y3" s="725"/>
    </row>
    <row r="4" spans="1:25" s="58" customFormat="1" ht="8.25" customHeight="1" thickBot="1">
      <c r="A4" s="742" t="s">
        <v>150</v>
      </c>
      <c r="B4" s="743">
        <v>1984</v>
      </c>
      <c r="C4" s="744">
        <v>1990</v>
      </c>
      <c r="D4" s="164">
        <v>1998</v>
      </c>
      <c r="E4" s="165">
        <v>2000</v>
      </c>
      <c r="F4" s="165">
        <v>2001</v>
      </c>
      <c r="G4" s="745">
        <v>2002</v>
      </c>
      <c r="H4" s="745">
        <v>2003</v>
      </c>
      <c r="I4" s="745">
        <v>2004</v>
      </c>
      <c r="J4" s="954">
        <v>2005</v>
      </c>
      <c r="K4" s="168" t="s">
        <v>157</v>
      </c>
      <c r="L4" s="746">
        <v>2004</v>
      </c>
      <c r="M4" s="747">
        <v>2005</v>
      </c>
      <c r="N4" s="748">
        <v>2004</v>
      </c>
      <c r="O4" s="749">
        <v>2005</v>
      </c>
      <c r="P4" s="750" t="s">
        <v>154</v>
      </c>
      <c r="Q4" s="173" t="s">
        <v>172</v>
      </c>
      <c r="R4" s="164">
        <v>2004</v>
      </c>
      <c r="S4" s="751">
        <v>2005</v>
      </c>
      <c r="T4" s="752" t="s">
        <v>152</v>
      </c>
      <c r="U4" s="753"/>
      <c r="V4" s="741"/>
      <c r="W4" s="727"/>
      <c r="X4" s="741"/>
      <c r="Y4" s="754"/>
    </row>
    <row r="5" spans="1:25" ht="8.25" customHeight="1">
      <c r="A5" s="755" t="s">
        <v>51</v>
      </c>
      <c r="B5" s="412">
        <v>47.61904761904761</v>
      </c>
      <c r="C5" s="177">
        <v>15.686274509803921</v>
      </c>
      <c r="D5" s="177">
        <v>0</v>
      </c>
      <c r="E5" s="177">
        <v>0</v>
      </c>
      <c r="F5" s="177">
        <v>1.9230769230769231</v>
      </c>
      <c r="G5" s="177">
        <v>1.9230769230769231</v>
      </c>
      <c r="H5" s="177">
        <v>1.4285714285714286</v>
      </c>
      <c r="I5" s="177">
        <v>1.4492753623188406</v>
      </c>
      <c r="J5" s="178">
        <v>0</v>
      </c>
      <c r="K5" s="179">
        <f aca="true" t="shared" si="0" ref="K5:K36">RANK(J5,J$5:J$54,1)</f>
        <v>1</v>
      </c>
      <c r="L5" s="756">
        <v>69</v>
      </c>
      <c r="M5" s="757">
        <v>69</v>
      </c>
      <c r="N5" s="758">
        <v>1</v>
      </c>
      <c r="O5" s="759">
        <v>0</v>
      </c>
      <c r="P5" s="177">
        <f aca="true" t="shared" si="1" ref="P5:P36">J5-I5</f>
        <v>-1.4492753623188406</v>
      </c>
      <c r="Q5" s="184">
        <f aca="true" t="shared" si="2" ref="Q5:Q36">J5-$B5</f>
        <v>-47.61904761904761</v>
      </c>
      <c r="R5" s="177">
        <v>0.2033603629300626</v>
      </c>
      <c r="S5" s="760">
        <f aca="true" t="shared" si="3" ref="S5:S36">J5/J$56</f>
        <v>0</v>
      </c>
      <c r="T5" s="761" t="s">
        <v>51</v>
      </c>
      <c r="U5" s="754"/>
      <c r="V5" s="741"/>
      <c r="X5" s="762"/>
      <c r="Y5" s="763"/>
    </row>
    <row r="6" spans="1:25" ht="8.25" customHeight="1">
      <c r="A6" s="764" t="s">
        <v>54</v>
      </c>
      <c r="B6" s="415">
        <v>15.126050420168067</v>
      </c>
      <c r="C6" s="188">
        <v>13.076923076923078</v>
      </c>
      <c r="D6" s="188">
        <v>1.644736842105263</v>
      </c>
      <c r="E6" s="188">
        <v>0</v>
      </c>
      <c r="F6" s="188">
        <v>0</v>
      </c>
      <c r="G6" s="188">
        <v>1.1627906976744187</v>
      </c>
      <c r="H6" s="188">
        <v>0</v>
      </c>
      <c r="I6" s="188">
        <v>0</v>
      </c>
      <c r="J6" s="189">
        <v>0</v>
      </c>
      <c r="K6" s="179">
        <f t="shared" si="0"/>
        <v>1</v>
      </c>
      <c r="L6" s="765">
        <v>187</v>
      </c>
      <c r="M6" s="766">
        <v>186</v>
      </c>
      <c r="N6" s="767">
        <v>0</v>
      </c>
      <c r="O6" s="768">
        <v>0</v>
      </c>
      <c r="P6" s="177">
        <f t="shared" si="1"/>
        <v>0</v>
      </c>
      <c r="Q6" s="769">
        <f t="shared" si="2"/>
        <v>-15.126050420168067</v>
      </c>
      <c r="R6" s="188">
        <v>0</v>
      </c>
      <c r="S6" s="760">
        <f t="shared" si="3"/>
        <v>0</v>
      </c>
      <c r="T6" s="770" t="s">
        <v>54</v>
      </c>
      <c r="U6" s="771"/>
      <c r="V6" s="772"/>
      <c r="W6" s="773"/>
      <c r="X6" s="774"/>
      <c r="Y6" s="763"/>
    </row>
    <row r="7" spans="1:25" ht="8.25" customHeight="1">
      <c r="A7" s="764" t="s">
        <v>60</v>
      </c>
      <c r="B7" s="415">
        <v>0</v>
      </c>
      <c r="C7" s="188">
        <v>5.913978494623656</v>
      </c>
      <c r="D7" s="188">
        <v>30.612244897959183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9">
        <v>0</v>
      </c>
      <c r="K7" s="179">
        <f t="shared" si="0"/>
        <v>1</v>
      </c>
      <c r="L7" s="765">
        <v>524</v>
      </c>
      <c r="M7" s="766">
        <v>528</v>
      </c>
      <c r="N7" s="767">
        <v>0</v>
      </c>
      <c r="O7" s="768">
        <v>0</v>
      </c>
      <c r="P7" s="177">
        <f t="shared" si="1"/>
        <v>0</v>
      </c>
      <c r="Q7" s="769">
        <f t="shared" si="2"/>
        <v>0</v>
      </c>
      <c r="R7" s="188">
        <v>0</v>
      </c>
      <c r="S7" s="760">
        <f t="shared" si="3"/>
        <v>0</v>
      </c>
      <c r="T7" s="770" t="s">
        <v>60</v>
      </c>
      <c r="U7" s="771"/>
      <c r="V7" s="772"/>
      <c r="W7" s="773"/>
      <c r="X7" s="774"/>
      <c r="Y7" s="763"/>
    </row>
    <row r="8" spans="1:25" ht="8.25" customHeight="1">
      <c r="A8" s="764" t="s">
        <v>66</v>
      </c>
      <c r="B8" s="415">
        <v>42.038216560509554</v>
      </c>
      <c r="C8" s="188">
        <v>8.75</v>
      </c>
      <c r="D8" s="188">
        <v>1.1627906976744187</v>
      </c>
      <c r="E8" s="188">
        <v>0.5714285714285714</v>
      </c>
      <c r="F8" s="188">
        <v>1.1111111111111112</v>
      </c>
      <c r="G8" s="188">
        <v>0.5617977528089888</v>
      </c>
      <c r="H8" s="188">
        <v>0</v>
      </c>
      <c r="I8" s="188">
        <v>0</v>
      </c>
      <c r="J8" s="189">
        <v>0</v>
      </c>
      <c r="K8" s="179">
        <f t="shared" si="0"/>
        <v>1</v>
      </c>
      <c r="L8" s="765">
        <v>177</v>
      </c>
      <c r="M8" s="766">
        <v>196</v>
      </c>
      <c r="N8" s="767">
        <v>0</v>
      </c>
      <c r="O8" s="768">
        <v>0</v>
      </c>
      <c r="P8" s="177">
        <f t="shared" si="1"/>
        <v>0</v>
      </c>
      <c r="Q8" s="769">
        <f t="shared" si="2"/>
        <v>-42.038216560509554</v>
      </c>
      <c r="R8" s="188">
        <v>0</v>
      </c>
      <c r="S8" s="760">
        <f t="shared" si="3"/>
        <v>0</v>
      </c>
      <c r="T8" s="770" t="s">
        <v>66</v>
      </c>
      <c r="U8" s="771"/>
      <c r="V8" s="772"/>
      <c r="W8" s="773"/>
      <c r="X8" s="774"/>
      <c r="Y8" s="763"/>
    </row>
    <row r="9" spans="1:25" ht="8.25" customHeight="1">
      <c r="A9" s="764" t="s">
        <v>78</v>
      </c>
      <c r="B9" s="415">
        <v>0</v>
      </c>
      <c r="C9" s="188">
        <v>42.5</v>
      </c>
      <c r="D9" s="188">
        <v>17.102803738317757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9">
        <v>0</v>
      </c>
      <c r="K9" s="179">
        <f t="shared" si="0"/>
        <v>1</v>
      </c>
      <c r="L9" s="765">
        <v>51</v>
      </c>
      <c r="M9" s="766">
        <v>51</v>
      </c>
      <c r="N9" s="767">
        <v>0</v>
      </c>
      <c r="O9" s="768">
        <v>0</v>
      </c>
      <c r="P9" s="177">
        <f t="shared" si="1"/>
        <v>0</v>
      </c>
      <c r="Q9" s="769">
        <f t="shared" si="2"/>
        <v>0</v>
      </c>
      <c r="R9" s="188">
        <v>0</v>
      </c>
      <c r="S9" s="760">
        <f t="shared" si="3"/>
        <v>0</v>
      </c>
      <c r="T9" s="770" t="s">
        <v>78</v>
      </c>
      <c r="U9" s="771"/>
      <c r="V9" s="772"/>
      <c r="W9" s="773"/>
      <c r="X9" s="774"/>
      <c r="Y9" s="763"/>
    </row>
    <row r="10" spans="1:25" ht="8.25" customHeight="1">
      <c r="A10" s="764" t="s">
        <v>80</v>
      </c>
      <c r="B10" s="415">
        <v>0</v>
      </c>
      <c r="C10" s="188">
        <v>2.272727272727273</v>
      </c>
      <c r="D10" s="188">
        <v>8.743169398907105</v>
      </c>
      <c r="E10" s="188">
        <v>0</v>
      </c>
      <c r="F10" s="188">
        <v>0</v>
      </c>
      <c r="G10" s="188">
        <v>0</v>
      </c>
      <c r="H10" s="188">
        <v>2</v>
      </c>
      <c r="I10" s="188">
        <v>2</v>
      </c>
      <c r="J10" s="189">
        <v>0</v>
      </c>
      <c r="K10" s="179">
        <f t="shared" si="0"/>
        <v>1</v>
      </c>
      <c r="L10" s="765">
        <v>50</v>
      </c>
      <c r="M10" s="766">
        <v>74</v>
      </c>
      <c r="N10" s="767">
        <v>1</v>
      </c>
      <c r="O10" s="768">
        <v>0</v>
      </c>
      <c r="P10" s="177">
        <f t="shared" si="1"/>
        <v>-2</v>
      </c>
      <c r="Q10" s="769">
        <f t="shared" si="2"/>
        <v>0</v>
      </c>
      <c r="R10" s="188">
        <v>0.2806373008434864</v>
      </c>
      <c r="S10" s="760">
        <f t="shared" si="3"/>
        <v>0</v>
      </c>
      <c r="T10" s="770" t="s">
        <v>80</v>
      </c>
      <c r="U10" s="754"/>
      <c r="V10" s="741"/>
      <c r="X10" s="762"/>
      <c r="Y10" s="763"/>
    </row>
    <row r="11" spans="1:25" ht="8.25" customHeight="1">
      <c r="A11" s="764" t="s">
        <v>87</v>
      </c>
      <c r="B11" s="415">
        <v>1.5037593984962405</v>
      </c>
      <c r="C11" s="188">
        <v>12.121212121212121</v>
      </c>
      <c r="D11" s="188">
        <v>7.755102040816326</v>
      </c>
      <c r="E11" s="188">
        <v>0</v>
      </c>
      <c r="F11" s="188">
        <v>0.6944444444444444</v>
      </c>
      <c r="G11" s="188">
        <v>2.7586206896551726</v>
      </c>
      <c r="H11" s="188">
        <v>2.73972602739726</v>
      </c>
      <c r="I11" s="188">
        <v>0.5813953488372093</v>
      </c>
      <c r="J11" s="189">
        <v>0</v>
      </c>
      <c r="K11" s="179">
        <f t="shared" si="0"/>
        <v>1</v>
      </c>
      <c r="L11" s="765">
        <v>172</v>
      </c>
      <c r="M11" s="766">
        <v>171</v>
      </c>
      <c r="N11" s="767">
        <v>1</v>
      </c>
      <c r="O11" s="768">
        <v>0</v>
      </c>
      <c r="P11" s="177">
        <f t="shared" si="1"/>
        <v>-0.5813953488372093</v>
      </c>
      <c r="Q11" s="769">
        <f t="shared" si="2"/>
        <v>-1.5037593984962405</v>
      </c>
      <c r="R11" s="188">
        <v>0.08158061071031582</v>
      </c>
      <c r="S11" s="760">
        <f t="shared" si="3"/>
        <v>0</v>
      </c>
      <c r="T11" s="770" t="s">
        <v>87</v>
      </c>
      <c r="U11" s="754"/>
      <c r="V11" s="741"/>
      <c r="W11" s="773"/>
      <c r="X11" s="774"/>
      <c r="Y11" s="776"/>
    </row>
    <row r="12" spans="1:25" ht="8.25" customHeight="1">
      <c r="A12" s="764" t="s">
        <v>89</v>
      </c>
      <c r="B12" s="415">
        <v>26.53061224489796</v>
      </c>
      <c r="C12" s="188">
        <v>20.408163265306122</v>
      </c>
      <c r="D12" s="188">
        <v>29.268292682926827</v>
      </c>
      <c r="E12" s="188">
        <v>2.127659574468085</v>
      </c>
      <c r="F12" s="188">
        <v>2.0408163265306123</v>
      </c>
      <c r="G12" s="188">
        <v>2.0408163265306123</v>
      </c>
      <c r="H12" s="188">
        <v>2.0408163265306123</v>
      </c>
      <c r="I12" s="188">
        <v>0</v>
      </c>
      <c r="J12" s="189">
        <v>0</v>
      </c>
      <c r="K12" s="179">
        <f t="shared" si="0"/>
        <v>1</v>
      </c>
      <c r="L12" s="765">
        <v>49</v>
      </c>
      <c r="M12" s="766">
        <v>49</v>
      </c>
      <c r="N12" s="767">
        <v>0</v>
      </c>
      <c r="O12" s="768">
        <v>0</v>
      </c>
      <c r="P12" s="177">
        <f t="shared" si="1"/>
        <v>0</v>
      </c>
      <c r="Q12" s="769">
        <f t="shared" si="2"/>
        <v>-26.53061224489796</v>
      </c>
      <c r="R12" s="188">
        <v>0</v>
      </c>
      <c r="S12" s="760">
        <f t="shared" si="3"/>
        <v>0</v>
      </c>
      <c r="T12" s="770" t="s">
        <v>89</v>
      </c>
      <c r="U12" s="754"/>
      <c r="V12" s="741"/>
      <c r="W12" s="773"/>
      <c r="X12" s="774"/>
      <c r="Y12" s="776"/>
    </row>
    <row r="13" spans="1:25" ht="8.25" customHeight="1">
      <c r="A13" s="764" t="s">
        <v>94</v>
      </c>
      <c r="B13" s="415">
        <v>1.574803149606299</v>
      </c>
      <c r="C13" s="188">
        <v>0</v>
      </c>
      <c r="D13" s="188">
        <v>0</v>
      </c>
      <c r="E13" s="188">
        <v>4.790419161676646</v>
      </c>
      <c r="F13" s="188">
        <v>7.051282051282051</v>
      </c>
      <c r="G13" s="188">
        <v>1.7751479289940828</v>
      </c>
      <c r="H13" s="188">
        <v>0.5882352941176471</v>
      </c>
      <c r="I13" s="188">
        <v>0.45045045045045046</v>
      </c>
      <c r="J13" s="189">
        <v>0</v>
      </c>
      <c r="K13" s="179">
        <f t="shared" si="0"/>
        <v>1</v>
      </c>
      <c r="L13" s="765">
        <v>222</v>
      </c>
      <c r="M13" s="766">
        <v>219</v>
      </c>
      <c r="N13" s="767">
        <v>1</v>
      </c>
      <c r="O13" s="768">
        <v>0</v>
      </c>
      <c r="P13" s="177">
        <f t="shared" si="1"/>
        <v>-0.45045045045045046</v>
      </c>
      <c r="Q13" s="769">
        <f t="shared" si="2"/>
        <v>-1.574803149606299</v>
      </c>
      <c r="R13" s="188">
        <v>0.06320659928907352</v>
      </c>
      <c r="S13" s="760">
        <f t="shared" si="3"/>
        <v>0</v>
      </c>
      <c r="T13" s="770" t="s">
        <v>94</v>
      </c>
      <c r="U13" s="754"/>
      <c r="V13" s="741"/>
      <c r="W13" s="727"/>
      <c r="X13" s="762"/>
      <c r="Y13" s="763"/>
    </row>
    <row r="14" spans="1:25" ht="8.25" customHeight="1">
      <c r="A14" s="764" t="s">
        <v>96</v>
      </c>
      <c r="B14" s="415">
        <v>0</v>
      </c>
      <c r="C14" s="188">
        <v>11.76470588235294</v>
      </c>
      <c r="D14" s="188">
        <v>0</v>
      </c>
      <c r="E14" s="188">
        <v>0</v>
      </c>
      <c r="F14" s="188">
        <v>2.4390243902439024</v>
      </c>
      <c r="G14" s="188">
        <v>2.5</v>
      </c>
      <c r="H14" s="188">
        <v>0</v>
      </c>
      <c r="I14" s="188">
        <v>0</v>
      </c>
      <c r="J14" s="189">
        <v>0</v>
      </c>
      <c r="K14" s="179">
        <f t="shared" si="0"/>
        <v>1</v>
      </c>
      <c r="L14" s="765">
        <v>41</v>
      </c>
      <c r="M14" s="766">
        <v>41</v>
      </c>
      <c r="N14" s="767">
        <v>0</v>
      </c>
      <c r="O14" s="768">
        <v>0</v>
      </c>
      <c r="P14" s="177">
        <f t="shared" si="1"/>
        <v>0</v>
      </c>
      <c r="Q14" s="769">
        <f t="shared" si="2"/>
        <v>0</v>
      </c>
      <c r="R14" s="188">
        <v>0</v>
      </c>
      <c r="S14" s="760">
        <f t="shared" si="3"/>
        <v>0</v>
      </c>
      <c r="T14" s="770" t="s">
        <v>96</v>
      </c>
      <c r="U14" s="754"/>
      <c r="V14" s="741"/>
      <c r="W14" s="727"/>
      <c r="X14" s="762"/>
      <c r="Y14" s="763"/>
    </row>
    <row r="15" spans="1:25" ht="8.25" customHeight="1">
      <c r="A15" s="764" t="s">
        <v>59</v>
      </c>
      <c r="B15" s="415">
        <v>0.7371007371007371</v>
      </c>
      <c r="C15" s="188">
        <v>1.4423076923076923</v>
      </c>
      <c r="D15" s="188">
        <v>0</v>
      </c>
      <c r="E15" s="188">
        <v>1.2474012474012475</v>
      </c>
      <c r="F15" s="188">
        <v>0</v>
      </c>
      <c r="G15" s="188">
        <v>0.19455252918287938</v>
      </c>
      <c r="H15" s="188">
        <v>0.19569471624266144</v>
      </c>
      <c r="I15" s="188">
        <v>0.1394700139470014</v>
      </c>
      <c r="J15" s="189">
        <v>0.1394700139470014</v>
      </c>
      <c r="K15" s="179">
        <f t="shared" si="0"/>
        <v>11</v>
      </c>
      <c r="L15" s="765">
        <v>717</v>
      </c>
      <c r="M15" s="766">
        <v>717</v>
      </c>
      <c r="N15" s="767">
        <v>1</v>
      </c>
      <c r="O15" s="768">
        <v>1</v>
      </c>
      <c r="P15" s="177">
        <f t="shared" si="1"/>
        <v>0</v>
      </c>
      <c r="Q15" s="769">
        <f t="shared" si="2"/>
        <v>-0.5976307231537357</v>
      </c>
      <c r="R15" s="188">
        <v>0.01957024413134494</v>
      </c>
      <c r="S15" s="760">
        <f t="shared" si="3"/>
        <v>0.023343192420526137</v>
      </c>
      <c r="T15" s="770" t="s">
        <v>59</v>
      </c>
      <c r="U15" s="771"/>
      <c r="V15" s="772"/>
      <c r="W15" s="773"/>
      <c r="X15" s="774"/>
      <c r="Y15" s="763"/>
    </row>
    <row r="16" spans="1:25" ht="8.25" customHeight="1">
      <c r="A16" s="764" t="s">
        <v>90</v>
      </c>
      <c r="B16" s="415">
        <v>3.6036036036036037</v>
      </c>
      <c r="C16" s="188">
        <v>2.5423728813559325</v>
      </c>
      <c r="D16" s="188">
        <v>14.285714285714285</v>
      </c>
      <c r="E16" s="188">
        <v>0.6410256410256411</v>
      </c>
      <c r="F16" s="188">
        <v>0.6329113924050633</v>
      </c>
      <c r="G16" s="188">
        <v>9.316770186335404</v>
      </c>
      <c r="H16" s="188">
        <v>0</v>
      </c>
      <c r="I16" s="188">
        <v>0.6172839506172839</v>
      </c>
      <c r="J16" s="189">
        <v>0.37593984962406013</v>
      </c>
      <c r="K16" s="179">
        <f t="shared" si="0"/>
        <v>12</v>
      </c>
      <c r="L16" s="765">
        <v>162</v>
      </c>
      <c r="M16" s="766">
        <v>266</v>
      </c>
      <c r="N16" s="767">
        <v>1</v>
      </c>
      <c r="O16" s="775">
        <v>1</v>
      </c>
      <c r="P16" s="177">
        <f t="shared" si="1"/>
        <v>-0.2413441009932238</v>
      </c>
      <c r="Q16" s="769">
        <f t="shared" si="2"/>
        <v>-3.2276637539795434</v>
      </c>
      <c r="R16" s="188">
        <v>0.08661645087761925</v>
      </c>
      <c r="S16" s="760">
        <f t="shared" si="3"/>
        <v>0.06292131190044074</v>
      </c>
      <c r="T16" s="770" t="s">
        <v>90</v>
      </c>
      <c r="U16" s="754"/>
      <c r="V16" s="741"/>
      <c r="W16" s="777"/>
      <c r="X16" s="772"/>
      <c r="Y16" s="776"/>
    </row>
    <row r="17" spans="1:25" ht="8.25" customHeight="1">
      <c r="A17" s="764" t="s">
        <v>69</v>
      </c>
      <c r="B17" s="415">
        <v>0.5128205128205128</v>
      </c>
      <c r="C17" s="188">
        <v>1.2594458438287155</v>
      </c>
      <c r="D17" s="188">
        <v>1.1764705882352942</v>
      </c>
      <c r="E17" s="188">
        <v>1.2345679012345678</v>
      </c>
      <c r="F17" s="188">
        <v>2.722772277227723</v>
      </c>
      <c r="G17" s="188">
        <v>2.4813895781637716</v>
      </c>
      <c r="H17" s="188">
        <v>1.2552301255230125</v>
      </c>
      <c r="I17" s="188">
        <v>1.2552301255230125</v>
      </c>
      <c r="J17" s="189">
        <v>0.8368200836820083</v>
      </c>
      <c r="K17" s="179">
        <f t="shared" si="0"/>
        <v>13</v>
      </c>
      <c r="L17" s="765">
        <v>478</v>
      </c>
      <c r="M17" s="766">
        <v>478</v>
      </c>
      <c r="N17" s="767">
        <v>6</v>
      </c>
      <c r="O17" s="775">
        <v>4</v>
      </c>
      <c r="P17" s="177">
        <f t="shared" si="1"/>
        <v>-0.41841004184100417</v>
      </c>
      <c r="Q17" s="769">
        <f t="shared" si="2"/>
        <v>0.32399957086149556</v>
      </c>
      <c r="R17" s="188">
        <v>0.17613219718210443</v>
      </c>
      <c r="S17" s="760">
        <f t="shared" si="3"/>
        <v>0.14005915452315681</v>
      </c>
      <c r="T17" s="770" t="s">
        <v>69</v>
      </c>
      <c r="U17" s="771"/>
      <c r="V17" s="772"/>
      <c r="W17" s="773"/>
      <c r="X17" s="774"/>
      <c r="Y17" s="763"/>
    </row>
    <row r="18" spans="1:25" ht="8.25" customHeight="1">
      <c r="A18" s="764" t="s">
        <v>85</v>
      </c>
      <c r="B18" s="415">
        <v>14.499252615844544</v>
      </c>
      <c r="C18" s="188">
        <v>11.310344827586206</v>
      </c>
      <c r="D18" s="188">
        <v>10.68111455108359</v>
      </c>
      <c r="E18" s="188">
        <v>1.3477088948787062</v>
      </c>
      <c r="F18" s="188">
        <v>1.075268817204301</v>
      </c>
      <c r="G18" s="188">
        <v>0.8064516129032258</v>
      </c>
      <c r="H18" s="188">
        <v>0.47058823529411764</v>
      </c>
      <c r="I18" s="188">
        <v>1.8823529411764703</v>
      </c>
      <c r="J18" s="189">
        <v>1.411764705882353</v>
      </c>
      <c r="K18" s="179">
        <f t="shared" si="0"/>
        <v>14</v>
      </c>
      <c r="L18" s="765">
        <v>850</v>
      </c>
      <c r="M18" s="766">
        <v>850</v>
      </c>
      <c r="N18" s="767">
        <v>16</v>
      </c>
      <c r="O18" s="768">
        <v>12</v>
      </c>
      <c r="P18" s="177">
        <f t="shared" si="1"/>
        <v>-0.4705882352941173</v>
      </c>
      <c r="Q18" s="769">
        <f t="shared" si="2"/>
        <v>-13.08748790996219</v>
      </c>
      <c r="R18" s="188">
        <v>0.2641292243232813</v>
      </c>
      <c r="S18" s="760">
        <f t="shared" si="3"/>
        <v>0.23628803245436106</v>
      </c>
      <c r="T18" s="770" t="s">
        <v>85</v>
      </c>
      <c r="U18" s="754"/>
      <c r="V18" s="741"/>
      <c r="W18" s="773"/>
      <c r="X18" s="774"/>
      <c r="Y18" s="776"/>
    </row>
    <row r="19" spans="1:25" ht="8.25" customHeight="1">
      <c r="A19" s="764" t="s">
        <v>67</v>
      </c>
      <c r="B19" s="415">
        <v>13.20754716981132</v>
      </c>
      <c r="C19" s="188">
        <v>19.021739130434785</v>
      </c>
      <c r="D19" s="188">
        <v>4.088050314465408</v>
      </c>
      <c r="E19" s="188">
        <v>5.240174672489083</v>
      </c>
      <c r="F19" s="188">
        <v>3.4782608695652173</v>
      </c>
      <c r="G19" s="188">
        <v>3.493449781659389</v>
      </c>
      <c r="H19" s="188">
        <v>0.9478672985781991</v>
      </c>
      <c r="I19" s="188">
        <v>1.4423076923076923</v>
      </c>
      <c r="J19" s="189">
        <v>1.4354066985645932</v>
      </c>
      <c r="K19" s="179">
        <f t="shared" si="0"/>
        <v>15</v>
      </c>
      <c r="L19" s="765">
        <v>208</v>
      </c>
      <c r="M19" s="766">
        <v>209</v>
      </c>
      <c r="N19" s="767">
        <v>3</v>
      </c>
      <c r="O19" s="768">
        <v>3</v>
      </c>
      <c r="P19" s="177">
        <f t="shared" si="1"/>
        <v>-0.006900993743099049</v>
      </c>
      <c r="Q19" s="769">
        <f t="shared" si="2"/>
        <v>-11.772140471246727</v>
      </c>
      <c r="R19" s="188">
        <v>0.20238266887751424</v>
      </c>
      <c r="S19" s="760">
        <f t="shared" si="3"/>
        <v>0.24024500907441013</v>
      </c>
      <c r="T19" s="770" t="s">
        <v>67</v>
      </c>
      <c r="U19" s="771"/>
      <c r="V19" s="772"/>
      <c r="W19" s="773"/>
      <c r="X19" s="774"/>
      <c r="Y19" s="763"/>
    </row>
    <row r="20" spans="1:25" ht="8.25" customHeight="1">
      <c r="A20" s="764" t="s">
        <v>91</v>
      </c>
      <c r="B20" s="415">
        <v>0</v>
      </c>
      <c r="C20" s="188">
        <v>0</v>
      </c>
      <c r="D20" s="188">
        <v>0</v>
      </c>
      <c r="E20" s="188">
        <v>8.16326530612245</v>
      </c>
      <c r="F20" s="188">
        <v>0</v>
      </c>
      <c r="G20" s="188">
        <v>0</v>
      </c>
      <c r="H20" s="188">
        <v>4</v>
      </c>
      <c r="I20" s="188">
        <v>5.714285714285714</v>
      </c>
      <c r="J20" s="189">
        <v>1.4492753623188406</v>
      </c>
      <c r="K20" s="179">
        <f t="shared" si="0"/>
        <v>16</v>
      </c>
      <c r="L20" s="765">
        <v>70</v>
      </c>
      <c r="M20" s="766">
        <v>69</v>
      </c>
      <c r="N20" s="767">
        <v>4</v>
      </c>
      <c r="O20" s="768">
        <v>1</v>
      </c>
      <c r="P20" s="177">
        <f t="shared" si="1"/>
        <v>-4.265010351966874</v>
      </c>
      <c r="Q20" s="769">
        <f t="shared" si="2"/>
        <v>1.4492753623188406</v>
      </c>
      <c r="R20" s="188">
        <v>0.8018208595528183</v>
      </c>
      <c r="S20" s="760">
        <f t="shared" si="3"/>
        <v>0.2425662168915542</v>
      </c>
      <c r="T20" s="770" t="s">
        <v>91</v>
      </c>
      <c r="U20" s="754"/>
      <c r="V20" s="741"/>
      <c r="W20" s="727"/>
      <c r="X20" s="741"/>
      <c r="Y20" s="763"/>
    </row>
    <row r="21" spans="1:25" ht="8.25" customHeight="1">
      <c r="A21" s="764" t="s">
        <v>71</v>
      </c>
      <c r="B21" s="415">
        <v>10.81081081081081</v>
      </c>
      <c r="C21" s="188">
        <v>1.8867924528301887</v>
      </c>
      <c r="D21" s="188">
        <v>3.982300884955752</v>
      </c>
      <c r="E21" s="188">
        <v>0</v>
      </c>
      <c r="F21" s="188">
        <v>0</v>
      </c>
      <c r="G21" s="188">
        <v>0</v>
      </c>
      <c r="H21" s="188">
        <v>0</v>
      </c>
      <c r="I21" s="188">
        <v>1.8518518518518516</v>
      </c>
      <c r="J21" s="189">
        <v>1.4705882352941175</v>
      </c>
      <c r="K21" s="179">
        <f t="shared" si="0"/>
        <v>17</v>
      </c>
      <c r="L21" s="765">
        <v>54</v>
      </c>
      <c r="M21" s="766">
        <v>68</v>
      </c>
      <c r="N21" s="767">
        <v>1</v>
      </c>
      <c r="O21" s="775">
        <v>1</v>
      </c>
      <c r="P21" s="177">
        <f t="shared" si="1"/>
        <v>-0.3812636165577341</v>
      </c>
      <c r="Q21" s="769">
        <f t="shared" si="2"/>
        <v>-9.340222575516693</v>
      </c>
      <c r="R21" s="188">
        <v>0.25984935263285774</v>
      </c>
      <c r="S21" s="760">
        <f t="shared" si="3"/>
        <v>0.2461333671399594</v>
      </c>
      <c r="T21" s="770" t="s">
        <v>71</v>
      </c>
      <c r="U21" s="771"/>
      <c r="V21" s="772"/>
      <c r="W21" s="773"/>
      <c r="X21" s="774"/>
      <c r="Y21" s="763"/>
    </row>
    <row r="22" spans="1:25" ht="8.25" customHeight="1">
      <c r="A22" s="764" t="s">
        <v>92</v>
      </c>
      <c r="B22" s="415">
        <v>0.8064516129032258</v>
      </c>
      <c r="C22" s="188">
        <v>7.801418439716312</v>
      </c>
      <c r="D22" s="188">
        <v>23.93822393822394</v>
      </c>
      <c r="E22" s="188">
        <v>1.8072289156626506</v>
      </c>
      <c r="F22" s="188">
        <v>2.0648967551622417</v>
      </c>
      <c r="G22" s="188">
        <v>2.0588235294117645</v>
      </c>
      <c r="H22" s="188">
        <v>1.530612244897959</v>
      </c>
      <c r="I22" s="188">
        <v>0.7317073170731708</v>
      </c>
      <c r="J22" s="189">
        <v>1.6908212560386473</v>
      </c>
      <c r="K22" s="179">
        <f t="shared" si="0"/>
        <v>18</v>
      </c>
      <c r="L22" s="765">
        <v>410</v>
      </c>
      <c r="M22" s="766">
        <v>414</v>
      </c>
      <c r="N22" s="767">
        <v>3</v>
      </c>
      <c r="O22" s="768">
        <v>7</v>
      </c>
      <c r="P22" s="177">
        <f t="shared" si="1"/>
        <v>0.9591139389654765</v>
      </c>
      <c r="Q22" s="769">
        <f t="shared" si="2"/>
        <v>0.8843696431354215</v>
      </c>
      <c r="R22" s="188">
        <v>0.10267218323542186</v>
      </c>
      <c r="S22" s="760">
        <f t="shared" si="3"/>
        <v>0.28299391970681326</v>
      </c>
      <c r="T22" s="770" t="s">
        <v>92</v>
      </c>
      <c r="U22" s="754"/>
      <c r="V22" s="741"/>
      <c r="W22" s="727"/>
      <c r="X22" s="741"/>
      <c r="Y22" s="763"/>
    </row>
    <row r="23" spans="1:25" ht="8.25" customHeight="1">
      <c r="A23" s="764" t="s">
        <v>83</v>
      </c>
      <c r="B23" s="415">
        <v>0</v>
      </c>
      <c r="C23" s="188">
        <v>36.95652173913043</v>
      </c>
      <c r="D23" s="188">
        <v>0.9950248756218906</v>
      </c>
      <c r="E23" s="188">
        <v>0</v>
      </c>
      <c r="F23" s="188">
        <v>2.5</v>
      </c>
      <c r="G23" s="188">
        <v>2.5316455696202533</v>
      </c>
      <c r="H23" s="188">
        <v>3.7037037037037037</v>
      </c>
      <c r="I23" s="188">
        <v>3.7037037037037033</v>
      </c>
      <c r="J23" s="189">
        <v>1.8018018018018018</v>
      </c>
      <c r="K23" s="179">
        <f t="shared" si="0"/>
        <v>19</v>
      </c>
      <c r="L23" s="765">
        <v>81</v>
      </c>
      <c r="M23" s="766">
        <v>111</v>
      </c>
      <c r="N23" s="767">
        <v>3</v>
      </c>
      <c r="O23" s="768">
        <v>2</v>
      </c>
      <c r="P23" s="177">
        <f t="shared" si="1"/>
        <v>-1.9019019019019014</v>
      </c>
      <c r="Q23" s="769">
        <f t="shared" si="2"/>
        <v>1.8018018018018018</v>
      </c>
      <c r="R23" s="188">
        <v>0.5196987052657155</v>
      </c>
      <c r="S23" s="760">
        <f t="shared" si="3"/>
        <v>0.3015688101894998</v>
      </c>
      <c r="T23" s="770" t="s">
        <v>83</v>
      </c>
      <c r="U23" s="754"/>
      <c r="V23" s="741"/>
      <c r="W23" s="773"/>
      <c r="X23" s="774"/>
      <c r="Y23" s="776"/>
    </row>
    <row r="24" spans="1:25" ht="8.25" customHeight="1">
      <c r="A24" s="764" t="s">
        <v>65</v>
      </c>
      <c r="B24" s="415">
        <v>0</v>
      </c>
      <c r="C24" s="188">
        <v>0</v>
      </c>
      <c r="D24" s="188">
        <v>9.881422924901186</v>
      </c>
      <c r="E24" s="188">
        <v>1.8867924528301887</v>
      </c>
      <c r="F24" s="188">
        <v>1.5723270440251573</v>
      </c>
      <c r="G24" s="188">
        <v>3.1545741324921135</v>
      </c>
      <c r="H24" s="188">
        <v>1.8987341772151898</v>
      </c>
      <c r="I24" s="188">
        <v>1.89873417721519</v>
      </c>
      <c r="J24" s="189">
        <v>1.89873417721519</v>
      </c>
      <c r="K24" s="179">
        <f t="shared" si="0"/>
        <v>20</v>
      </c>
      <c r="L24" s="765">
        <v>316</v>
      </c>
      <c r="M24" s="766">
        <v>316</v>
      </c>
      <c r="N24" s="767">
        <v>6</v>
      </c>
      <c r="O24" s="768">
        <v>6</v>
      </c>
      <c r="P24" s="177">
        <f t="shared" si="1"/>
        <v>0</v>
      </c>
      <c r="Q24" s="769">
        <f t="shared" si="2"/>
        <v>1.89873417721519</v>
      </c>
      <c r="R24" s="188">
        <v>0.26642781725647446</v>
      </c>
      <c r="S24" s="760">
        <f t="shared" si="3"/>
        <v>0.3177924487123527</v>
      </c>
      <c r="T24" s="770" t="s">
        <v>65</v>
      </c>
      <c r="U24" s="771"/>
      <c r="V24" s="772"/>
      <c r="W24" s="773"/>
      <c r="X24" s="774"/>
      <c r="Y24" s="763"/>
    </row>
    <row r="25" spans="1:25" ht="8.25" customHeight="1">
      <c r="A25" s="764" t="s">
        <v>88</v>
      </c>
      <c r="B25" s="415">
        <v>11.204481792717088</v>
      </c>
      <c r="C25" s="188">
        <v>2.977667493796526</v>
      </c>
      <c r="D25" s="188">
        <v>0</v>
      </c>
      <c r="E25" s="188">
        <v>4.571428571428571</v>
      </c>
      <c r="F25" s="188">
        <v>4.536862003780718</v>
      </c>
      <c r="G25" s="188">
        <v>4.638218923933209</v>
      </c>
      <c r="H25" s="188">
        <v>3.4482758620689653</v>
      </c>
      <c r="I25" s="188">
        <v>2.844311377245509</v>
      </c>
      <c r="J25" s="189">
        <v>2.37741456166419</v>
      </c>
      <c r="K25" s="179">
        <f t="shared" si="0"/>
        <v>21</v>
      </c>
      <c r="L25" s="765">
        <v>668</v>
      </c>
      <c r="M25" s="766">
        <v>673</v>
      </c>
      <c r="N25" s="767">
        <v>19</v>
      </c>
      <c r="O25" s="768">
        <v>16</v>
      </c>
      <c r="P25" s="177">
        <f t="shared" si="1"/>
        <v>-0.4668968155813187</v>
      </c>
      <c r="Q25" s="769">
        <f t="shared" si="2"/>
        <v>-8.827067231052897</v>
      </c>
      <c r="R25" s="188">
        <v>0.3991099338342995</v>
      </c>
      <c r="S25" s="760">
        <f t="shared" si="3"/>
        <v>0.3979095147819849</v>
      </c>
      <c r="T25" s="770" t="s">
        <v>88</v>
      </c>
      <c r="U25" s="754"/>
      <c r="V25" s="741"/>
      <c r="W25" s="773"/>
      <c r="X25" s="774"/>
      <c r="Y25" s="776"/>
    </row>
    <row r="26" spans="1:25" ht="8.25" customHeight="1">
      <c r="A26" s="764" t="s">
        <v>73</v>
      </c>
      <c r="B26" s="415">
        <v>4.395604395604396</v>
      </c>
      <c r="C26" s="188">
        <v>1.3824884792626728</v>
      </c>
      <c r="D26" s="841">
        <v>14.8</v>
      </c>
      <c r="E26" s="188">
        <v>0</v>
      </c>
      <c r="F26" s="188">
        <v>0.8583690987124464</v>
      </c>
      <c r="G26" s="188">
        <v>3.0172413793103448</v>
      </c>
      <c r="H26" s="188">
        <v>1.7467248908296944</v>
      </c>
      <c r="I26" s="188">
        <v>3.463203463203463</v>
      </c>
      <c r="J26" s="189">
        <v>2.564102564102564</v>
      </c>
      <c r="K26" s="179">
        <f t="shared" si="0"/>
        <v>22</v>
      </c>
      <c r="L26" s="765">
        <v>231</v>
      </c>
      <c r="M26" s="766">
        <v>234</v>
      </c>
      <c r="N26" s="767">
        <v>8</v>
      </c>
      <c r="O26" s="768">
        <v>6</v>
      </c>
      <c r="P26" s="177">
        <f t="shared" si="1"/>
        <v>-0.8991008991008993</v>
      </c>
      <c r="Q26" s="769">
        <f t="shared" si="2"/>
        <v>-1.831501831501832</v>
      </c>
      <c r="R26" s="188">
        <v>0.48595203609261717</v>
      </c>
      <c r="S26" s="760">
        <f t="shared" si="3"/>
        <v>0.42915561450044204</v>
      </c>
      <c r="T26" s="770" t="s">
        <v>73</v>
      </c>
      <c r="U26" s="771"/>
      <c r="V26" s="772"/>
      <c r="W26" s="773"/>
      <c r="X26" s="774"/>
      <c r="Y26" s="763"/>
    </row>
    <row r="27" spans="1:25" ht="8.25" customHeight="1">
      <c r="A27" s="764" t="s">
        <v>82</v>
      </c>
      <c r="B27" s="415">
        <v>20.689655172413794</v>
      </c>
      <c r="C27" s="188">
        <v>2.127659574468085</v>
      </c>
      <c r="D27" s="188">
        <v>2.586206896551724</v>
      </c>
      <c r="E27" s="188">
        <v>8.333333333333334</v>
      </c>
      <c r="F27" s="188">
        <v>5.607476635514018</v>
      </c>
      <c r="G27" s="188">
        <v>6.481481481481482</v>
      </c>
      <c r="H27" s="188">
        <v>0.7575757575757576</v>
      </c>
      <c r="I27" s="188">
        <v>1.9230769230769231</v>
      </c>
      <c r="J27" s="189">
        <v>2.5806451612903225</v>
      </c>
      <c r="K27" s="179">
        <f t="shared" si="0"/>
        <v>23</v>
      </c>
      <c r="L27" s="765">
        <v>156</v>
      </c>
      <c r="M27" s="766">
        <v>155</v>
      </c>
      <c r="N27" s="767">
        <v>3</v>
      </c>
      <c r="O27" s="768">
        <v>4</v>
      </c>
      <c r="P27" s="177">
        <f t="shared" si="1"/>
        <v>0.6575682382133994</v>
      </c>
      <c r="Q27" s="769">
        <f t="shared" si="2"/>
        <v>-18.10901001112347</v>
      </c>
      <c r="R27" s="188">
        <v>0.26984355850335234</v>
      </c>
      <c r="S27" s="760">
        <f t="shared" si="3"/>
        <v>0.4319243604004449</v>
      </c>
      <c r="T27" s="770" t="s">
        <v>82</v>
      </c>
      <c r="U27" s="754"/>
      <c r="V27" s="741"/>
      <c r="W27" s="773"/>
      <c r="X27" s="774"/>
      <c r="Y27" s="776"/>
    </row>
    <row r="28" spans="1:25" ht="8.25" customHeight="1">
      <c r="A28" s="764" t="s">
        <v>93</v>
      </c>
      <c r="B28" s="415">
        <v>6.02125147579693</v>
      </c>
      <c r="C28" s="188">
        <v>2.534318901795143</v>
      </c>
      <c r="D28" s="188">
        <v>7.547169811320755</v>
      </c>
      <c r="E28" s="188">
        <v>1.5670910871694417</v>
      </c>
      <c r="F28" s="188">
        <v>3.4280117531831538</v>
      </c>
      <c r="G28" s="188">
        <v>2.9893924783027965</v>
      </c>
      <c r="H28" s="188">
        <v>2.015355086372361</v>
      </c>
      <c r="I28" s="188">
        <v>2.2157996146435455</v>
      </c>
      <c r="J28" s="189">
        <v>2.5961538461538463</v>
      </c>
      <c r="K28" s="179">
        <f t="shared" si="0"/>
        <v>24</v>
      </c>
      <c r="L28" s="765">
        <v>1038</v>
      </c>
      <c r="M28" s="766">
        <v>1040</v>
      </c>
      <c r="N28" s="767">
        <v>23</v>
      </c>
      <c r="O28" s="775">
        <v>27</v>
      </c>
      <c r="P28" s="177">
        <f t="shared" si="1"/>
        <v>0.3803542315103008</v>
      </c>
      <c r="Q28" s="769">
        <f t="shared" si="2"/>
        <v>-3.425097629643084</v>
      </c>
      <c r="R28" s="188">
        <v>0.31091801153180093</v>
      </c>
      <c r="S28" s="760">
        <f t="shared" si="3"/>
        <v>0.4345200596816976</v>
      </c>
      <c r="T28" s="770" t="s">
        <v>93</v>
      </c>
      <c r="U28" s="754"/>
      <c r="V28" s="741"/>
      <c r="W28" s="727"/>
      <c r="X28" s="762"/>
      <c r="Y28" s="763"/>
    </row>
    <row r="29" spans="1:25" ht="8.25" customHeight="1">
      <c r="A29" s="764" t="s">
        <v>75</v>
      </c>
      <c r="B29" s="415">
        <v>21.487603305785125</v>
      </c>
      <c r="C29" s="188">
        <v>0</v>
      </c>
      <c r="D29" s="188">
        <v>7.03125</v>
      </c>
      <c r="E29" s="188">
        <v>3.937007874015748</v>
      </c>
      <c r="F29" s="188">
        <v>3.90625</v>
      </c>
      <c r="G29" s="188">
        <v>3.875968992248062</v>
      </c>
      <c r="H29" s="188">
        <v>4.878048780487805</v>
      </c>
      <c r="I29" s="188">
        <v>3.9408866995073892</v>
      </c>
      <c r="J29" s="189">
        <v>3.5897435897435894</v>
      </c>
      <c r="K29" s="179">
        <f t="shared" si="0"/>
        <v>25</v>
      </c>
      <c r="L29" s="765">
        <v>203</v>
      </c>
      <c r="M29" s="766">
        <v>195</v>
      </c>
      <c r="N29" s="767">
        <v>8</v>
      </c>
      <c r="O29" s="768">
        <v>7</v>
      </c>
      <c r="P29" s="177">
        <f t="shared" si="1"/>
        <v>-0.3511431097637998</v>
      </c>
      <c r="Q29" s="769">
        <f t="shared" si="2"/>
        <v>-17.897859716041538</v>
      </c>
      <c r="R29" s="188">
        <v>0.5529799031398747</v>
      </c>
      <c r="S29" s="760">
        <f t="shared" si="3"/>
        <v>0.6008178603006188</v>
      </c>
      <c r="T29" s="770" t="s">
        <v>75</v>
      </c>
      <c r="U29" s="771"/>
      <c r="V29" s="772"/>
      <c r="W29" s="773"/>
      <c r="X29" s="774"/>
      <c r="Y29" s="763"/>
    </row>
    <row r="30" spans="1:25" ht="8.25" customHeight="1">
      <c r="A30" s="764" t="s">
        <v>98</v>
      </c>
      <c r="B30" s="415">
        <v>33.035714285714285</v>
      </c>
      <c r="C30" s="188">
        <v>0</v>
      </c>
      <c r="D30" s="188">
        <v>1.7241379310344827</v>
      </c>
      <c r="E30" s="188">
        <v>0</v>
      </c>
      <c r="F30" s="188">
        <v>0</v>
      </c>
      <c r="G30" s="188">
        <v>1.8518518518518519</v>
      </c>
      <c r="H30" s="188">
        <v>2.2222222222222223</v>
      </c>
      <c r="I30" s="188">
        <v>4.4609665427509295</v>
      </c>
      <c r="J30" s="189">
        <v>3.861003861003861</v>
      </c>
      <c r="K30" s="179">
        <f t="shared" si="0"/>
        <v>26</v>
      </c>
      <c r="L30" s="765">
        <v>269</v>
      </c>
      <c r="M30" s="766">
        <v>259</v>
      </c>
      <c r="N30" s="767">
        <v>12</v>
      </c>
      <c r="O30" s="768">
        <v>10</v>
      </c>
      <c r="P30" s="177">
        <f t="shared" si="1"/>
        <v>-0.5999626817470687</v>
      </c>
      <c r="Q30" s="769">
        <f t="shared" si="2"/>
        <v>-29.174710424710423</v>
      </c>
      <c r="R30" s="188">
        <v>0.62595680485536</v>
      </c>
      <c r="S30" s="760">
        <f t="shared" si="3"/>
        <v>0.6462188789774996</v>
      </c>
      <c r="T30" s="770" t="s">
        <v>98</v>
      </c>
      <c r="U30" s="754"/>
      <c r="V30" s="741"/>
      <c r="W30" s="727"/>
      <c r="X30" s="762"/>
      <c r="Y30" s="763"/>
    </row>
    <row r="31" spans="1:25" ht="8.25" customHeight="1">
      <c r="A31" s="764" t="s">
        <v>57</v>
      </c>
      <c r="B31" s="415">
        <v>0</v>
      </c>
      <c r="C31" s="188">
        <v>3.0172413793103448</v>
      </c>
      <c r="D31" s="188">
        <v>15.864022662889518</v>
      </c>
      <c r="E31" s="188">
        <v>7.723577235772358</v>
      </c>
      <c r="F31" s="188">
        <v>6.504065040650406</v>
      </c>
      <c r="G31" s="188">
        <v>5.6105610561056105</v>
      </c>
      <c r="H31" s="188">
        <v>3.642384105960265</v>
      </c>
      <c r="I31" s="188">
        <v>5.263157894736842</v>
      </c>
      <c r="J31" s="189">
        <v>3.9735099337748347</v>
      </c>
      <c r="K31" s="179">
        <f t="shared" si="0"/>
        <v>27</v>
      </c>
      <c r="L31" s="765">
        <v>304</v>
      </c>
      <c r="M31" s="766">
        <v>302</v>
      </c>
      <c r="N31" s="767">
        <v>16</v>
      </c>
      <c r="O31" s="775">
        <v>12</v>
      </c>
      <c r="P31" s="177">
        <f t="shared" si="1"/>
        <v>-1.2896479609620068</v>
      </c>
      <c r="Q31" s="769">
        <f t="shared" si="2"/>
        <v>3.9735099337748347</v>
      </c>
      <c r="R31" s="188">
        <v>0.7385192127460167</v>
      </c>
      <c r="S31" s="760">
        <f t="shared" si="3"/>
        <v>0.6650490979675725</v>
      </c>
      <c r="T31" s="770" t="s">
        <v>57</v>
      </c>
      <c r="U31" s="771"/>
      <c r="V31" s="772"/>
      <c r="W31" s="773"/>
      <c r="X31" s="774"/>
      <c r="Y31" s="763"/>
    </row>
    <row r="32" spans="1:25" ht="8.25" customHeight="1">
      <c r="A32" s="764" t="s">
        <v>95</v>
      </c>
      <c r="B32" s="415">
        <v>6.637168141592921</v>
      </c>
      <c r="C32" s="188">
        <v>15.050167224080269</v>
      </c>
      <c r="D32" s="188">
        <v>0</v>
      </c>
      <c r="E32" s="188">
        <v>2.5839793281653747</v>
      </c>
      <c r="F32" s="188">
        <v>2.849740932642487</v>
      </c>
      <c r="G32" s="188">
        <v>3.5989717223650386</v>
      </c>
      <c r="H32" s="188">
        <v>3.7861915367483294</v>
      </c>
      <c r="I32" s="188">
        <v>2.6607538802660753</v>
      </c>
      <c r="J32" s="189">
        <v>4.026845637583892</v>
      </c>
      <c r="K32" s="179">
        <f t="shared" si="0"/>
        <v>28</v>
      </c>
      <c r="L32" s="765">
        <v>451</v>
      </c>
      <c r="M32" s="766">
        <v>447</v>
      </c>
      <c r="N32" s="767">
        <v>12</v>
      </c>
      <c r="O32" s="768">
        <v>18</v>
      </c>
      <c r="P32" s="177">
        <f t="shared" si="1"/>
        <v>1.3660917573178168</v>
      </c>
      <c r="Q32" s="769">
        <f t="shared" si="2"/>
        <v>-2.610322504009029</v>
      </c>
      <c r="R32" s="188">
        <v>0.3733533935833522</v>
      </c>
      <c r="S32" s="760">
        <f t="shared" si="3"/>
        <v>0.6739759314973385</v>
      </c>
      <c r="T32" s="770" t="s">
        <v>95</v>
      </c>
      <c r="U32" s="754"/>
      <c r="V32" s="741"/>
      <c r="W32" s="727"/>
      <c r="X32" s="762"/>
      <c r="Y32" s="763"/>
    </row>
    <row r="33" spans="1:25" ht="8.25" customHeight="1">
      <c r="A33" s="764" t="s">
        <v>99</v>
      </c>
      <c r="B33" s="415">
        <v>24.175824175824175</v>
      </c>
      <c r="C33" s="188">
        <v>1.1111111111111112</v>
      </c>
      <c r="D33" s="188">
        <v>11.11111111111111</v>
      </c>
      <c r="E33" s="188">
        <v>4.301075268817204</v>
      </c>
      <c r="F33" s="188">
        <v>5.319148936170213</v>
      </c>
      <c r="G33" s="188">
        <v>5.319148936170213</v>
      </c>
      <c r="H33" s="188">
        <v>2.127659574468085</v>
      </c>
      <c r="I33" s="188">
        <v>2.1052631578947367</v>
      </c>
      <c r="J33" s="189">
        <v>4.40251572327044</v>
      </c>
      <c r="K33" s="179">
        <f t="shared" si="0"/>
        <v>29</v>
      </c>
      <c r="L33" s="765">
        <v>95</v>
      </c>
      <c r="M33" s="766">
        <v>159</v>
      </c>
      <c r="N33" s="767">
        <v>2</v>
      </c>
      <c r="O33" s="768">
        <v>7</v>
      </c>
      <c r="P33" s="177">
        <f t="shared" si="1"/>
        <v>2.2972525653757034</v>
      </c>
      <c r="Q33" s="769">
        <f t="shared" si="2"/>
        <v>-19.773308452553735</v>
      </c>
      <c r="R33" s="188">
        <v>0.2954076850984067</v>
      </c>
      <c r="S33" s="760">
        <f t="shared" si="3"/>
        <v>0.7368520928215136</v>
      </c>
      <c r="T33" s="770" t="s">
        <v>99</v>
      </c>
      <c r="U33" s="754"/>
      <c r="V33" s="778"/>
      <c r="W33" s="727"/>
      <c r="X33" s="779"/>
      <c r="Y33" s="763"/>
    </row>
    <row r="34" spans="1:25" ht="8.25" customHeight="1">
      <c r="A34" s="764" t="s">
        <v>58</v>
      </c>
      <c r="B34" s="415">
        <v>0</v>
      </c>
      <c r="C34" s="188">
        <v>0</v>
      </c>
      <c r="D34" s="188">
        <v>2.083333333333333</v>
      </c>
      <c r="E34" s="188">
        <v>28.205128205128204</v>
      </c>
      <c r="F34" s="188">
        <v>28.205128205128204</v>
      </c>
      <c r="G34" s="188">
        <v>5</v>
      </c>
      <c r="H34" s="188">
        <v>5</v>
      </c>
      <c r="I34" s="188">
        <v>5</v>
      </c>
      <c r="J34" s="189">
        <v>5</v>
      </c>
      <c r="K34" s="179">
        <f t="shared" si="0"/>
        <v>30</v>
      </c>
      <c r="L34" s="765">
        <v>40</v>
      </c>
      <c r="M34" s="766">
        <v>40</v>
      </c>
      <c r="N34" s="767">
        <v>2</v>
      </c>
      <c r="O34" s="768">
        <v>2</v>
      </c>
      <c r="P34" s="177">
        <f t="shared" si="1"/>
        <v>0</v>
      </c>
      <c r="Q34" s="769">
        <f t="shared" si="2"/>
        <v>5</v>
      </c>
      <c r="R34" s="188">
        <v>0.701593252108716</v>
      </c>
      <c r="S34" s="760">
        <f t="shared" si="3"/>
        <v>0.836853448275862</v>
      </c>
      <c r="T34" s="770" t="s">
        <v>58</v>
      </c>
      <c r="U34" s="771"/>
      <c r="V34" s="772"/>
      <c r="W34" s="773"/>
      <c r="X34" s="774"/>
      <c r="Y34" s="763"/>
    </row>
    <row r="35" spans="1:25" ht="8.25" customHeight="1">
      <c r="A35" s="764" t="s">
        <v>74</v>
      </c>
      <c r="B35" s="415">
        <v>22.955974842767297</v>
      </c>
      <c r="C35" s="188">
        <v>40.476190476190474</v>
      </c>
      <c r="D35" s="188">
        <v>37.67605633802817</v>
      </c>
      <c r="E35" s="188">
        <v>10.512129380053908</v>
      </c>
      <c r="F35" s="188">
        <v>15.013404825737265</v>
      </c>
      <c r="G35" s="188">
        <v>6.702412868632708</v>
      </c>
      <c r="H35" s="188">
        <v>10</v>
      </c>
      <c r="I35" s="188">
        <v>10.526315789473683</v>
      </c>
      <c r="J35" s="189">
        <v>5.526315789473684</v>
      </c>
      <c r="K35" s="179">
        <f t="shared" si="0"/>
        <v>31</v>
      </c>
      <c r="L35" s="765">
        <v>380</v>
      </c>
      <c r="M35" s="766">
        <v>380</v>
      </c>
      <c r="N35" s="767">
        <v>40</v>
      </c>
      <c r="O35" s="775">
        <v>21</v>
      </c>
      <c r="P35" s="177">
        <f t="shared" si="1"/>
        <v>-4.999999999999999</v>
      </c>
      <c r="Q35" s="769">
        <f t="shared" si="2"/>
        <v>-17.429659053293612</v>
      </c>
      <c r="R35" s="188">
        <v>1.4770384254920335</v>
      </c>
      <c r="S35" s="760">
        <f t="shared" si="3"/>
        <v>0.924943284936479</v>
      </c>
      <c r="T35" s="770" t="s">
        <v>74</v>
      </c>
      <c r="U35" s="771"/>
      <c r="V35" s="772"/>
      <c r="W35" s="773"/>
      <c r="X35" s="774"/>
      <c r="Y35" s="763"/>
    </row>
    <row r="36" spans="1:25" ht="8.25" customHeight="1">
      <c r="A36" s="764" t="s">
        <v>64</v>
      </c>
      <c r="B36" s="415">
        <v>10.72961373390558</v>
      </c>
      <c r="C36" s="188">
        <v>1.6483516483516485</v>
      </c>
      <c r="D36" s="188">
        <v>12.037037037037036</v>
      </c>
      <c r="E36" s="188">
        <v>6.317411402157165</v>
      </c>
      <c r="F36" s="188">
        <v>6.269113149847095</v>
      </c>
      <c r="G36" s="188">
        <v>8.066971080669711</v>
      </c>
      <c r="H36" s="188">
        <v>8.018154311649017</v>
      </c>
      <c r="I36" s="188">
        <v>5.865102639296188</v>
      </c>
      <c r="J36" s="189">
        <v>5.657708628005658</v>
      </c>
      <c r="K36" s="179">
        <f t="shared" si="0"/>
        <v>32</v>
      </c>
      <c r="L36" s="765">
        <v>682</v>
      </c>
      <c r="M36" s="766">
        <v>707</v>
      </c>
      <c r="N36" s="767">
        <v>40</v>
      </c>
      <c r="O36" s="768">
        <v>40</v>
      </c>
      <c r="P36" s="177">
        <f t="shared" si="1"/>
        <v>-0.20739401129053014</v>
      </c>
      <c r="Q36" s="769">
        <f t="shared" si="2"/>
        <v>-5.071905105899923</v>
      </c>
      <c r="R36" s="188">
        <v>0.8229832869310452</v>
      </c>
      <c r="S36" s="760">
        <f t="shared" si="3"/>
        <v>0.9469345949373261</v>
      </c>
      <c r="T36" s="770" t="s">
        <v>64</v>
      </c>
      <c r="U36" s="771"/>
      <c r="V36" s="772"/>
      <c r="W36" s="773"/>
      <c r="X36" s="774"/>
      <c r="Y36" s="763"/>
    </row>
    <row r="37" spans="1:25" ht="8.25" customHeight="1">
      <c r="A37" s="764" t="s">
        <v>53</v>
      </c>
      <c r="B37" s="415">
        <v>7.377049180327869</v>
      </c>
      <c r="C37" s="188">
        <v>3.2520325203252036</v>
      </c>
      <c r="D37" s="188">
        <v>1.1627906976744187</v>
      </c>
      <c r="E37" s="188">
        <v>20.21276595744681</v>
      </c>
      <c r="F37" s="188">
        <v>24.46808510638298</v>
      </c>
      <c r="G37" s="188">
        <v>17.46031746031746</v>
      </c>
      <c r="H37" s="188">
        <v>14.594594594594595</v>
      </c>
      <c r="I37" s="188">
        <v>13.368983957219251</v>
      </c>
      <c r="J37" s="189">
        <v>5.851063829787234</v>
      </c>
      <c r="K37" s="179">
        <f aca="true" t="shared" si="4" ref="K37:K54">RANK(J37,J$5:J$54,1)</f>
        <v>33</v>
      </c>
      <c r="L37" s="765">
        <v>187</v>
      </c>
      <c r="M37" s="766">
        <v>188</v>
      </c>
      <c r="N37" s="767">
        <v>25</v>
      </c>
      <c r="O37" s="768">
        <v>11</v>
      </c>
      <c r="P37" s="177">
        <f aca="true" t="shared" si="5" ref="P37:P54">J37-I37</f>
        <v>-7.517920127432017</v>
      </c>
      <c r="Q37" s="769">
        <f aca="true" t="shared" si="6" ref="Q37:Q54">J37-$B37</f>
        <v>-1.5259853505406342</v>
      </c>
      <c r="R37" s="188">
        <v>1.8759177863869412</v>
      </c>
      <c r="S37" s="760">
        <f aca="true" t="shared" si="7" ref="S37:S54">J37/J$56</f>
        <v>0.9792965884079237</v>
      </c>
      <c r="T37" s="770" t="s">
        <v>53</v>
      </c>
      <c r="U37" s="771"/>
      <c r="V37" s="772"/>
      <c r="W37" s="773"/>
      <c r="X37" s="774"/>
      <c r="Y37" s="763"/>
    </row>
    <row r="38" spans="1:25" ht="8.25" customHeight="1">
      <c r="A38" s="764" t="s">
        <v>97</v>
      </c>
      <c r="B38" s="415">
        <v>1.6877637130801686</v>
      </c>
      <c r="C38" s="188">
        <v>0</v>
      </c>
      <c r="D38" s="188">
        <v>23.605150214592275</v>
      </c>
      <c r="E38" s="188">
        <v>3.4482758620689653</v>
      </c>
      <c r="F38" s="188">
        <v>5.7034220532319395</v>
      </c>
      <c r="G38" s="188">
        <v>5.363984674329502</v>
      </c>
      <c r="H38" s="188">
        <v>8.365019011406844</v>
      </c>
      <c r="I38" s="188">
        <v>12.162162162162163</v>
      </c>
      <c r="J38" s="189">
        <v>6.397306397306397</v>
      </c>
      <c r="K38" s="179">
        <f t="shared" si="4"/>
        <v>34</v>
      </c>
      <c r="L38" s="765">
        <v>296</v>
      </c>
      <c r="M38" s="766">
        <v>297</v>
      </c>
      <c r="N38" s="767">
        <v>36</v>
      </c>
      <c r="O38" s="768">
        <v>19</v>
      </c>
      <c r="P38" s="177">
        <f t="shared" si="5"/>
        <v>-5.764855764855766</v>
      </c>
      <c r="Q38" s="769">
        <f t="shared" si="6"/>
        <v>4.7095426842262285</v>
      </c>
      <c r="R38" s="188">
        <v>1.706578180804985</v>
      </c>
      <c r="S38" s="760">
        <f t="shared" si="7"/>
        <v>1.070721583652618</v>
      </c>
      <c r="T38" s="770" t="s">
        <v>97</v>
      </c>
      <c r="U38" s="754"/>
      <c r="V38" s="741"/>
      <c r="W38" s="727"/>
      <c r="X38" s="762"/>
      <c r="Y38" s="763"/>
    </row>
    <row r="39" spans="1:25" ht="8.25" customHeight="1">
      <c r="A39" s="764" t="s">
        <v>56</v>
      </c>
      <c r="B39" s="415">
        <v>12.578616352201259</v>
      </c>
      <c r="C39" s="188">
        <v>6.0402684563758395</v>
      </c>
      <c r="D39" s="188">
        <v>0.6729475100942126</v>
      </c>
      <c r="E39" s="188">
        <v>0</v>
      </c>
      <c r="F39" s="188">
        <v>0</v>
      </c>
      <c r="G39" s="188">
        <v>9.72972972972973</v>
      </c>
      <c r="H39" s="188">
        <v>8.550185873605948</v>
      </c>
      <c r="I39" s="188">
        <v>5.970149253731343</v>
      </c>
      <c r="J39" s="189">
        <v>7.037037037037037</v>
      </c>
      <c r="K39" s="179">
        <f t="shared" si="4"/>
        <v>35</v>
      </c>
      <c r="L39" s="765">
        <v>268</v>
      </c>
      <c r="M39" s="766">
        <v>270</v>
      </c>
      <c r="N39" s="767">
        <v>16</v>
      </c>
      <c r="O39" s="768">
        <v>19</v>
      </c>
      <c r="P39" s="177">
        <f t="shared" si="5"/>
        <v>1.0668877833056944</v>
      </c>
      <c r="Q39" s="769">
        <f t="shared" si="6"/>
        <v>-5.541579315164221</v>
      </c>
      <c r="R39" s="188">
        <v>0.8377232860999594</v>
      </c>
      <c r="S39" s="760">
        <f t="shared" si="7"/>
        <v>1.17779374201788</v>
      </c>
      <c r="T39" s="770" t="s">
        <v>56</v>
      </c>
      <c r="U39" s="771"/>
      <c r="V39" s="772"/>
      <c r="W39" s="773"/>
      <c r="X39" s="774"/>
      <c r="Y39" s="763"/>
    </row>
    <row r="40" spans="1:25" ht="8.25" customHeight="1">
      <c r="A40" s="764" t="s">
        <v>68</v>
      </c>
      <c r="B40" s="415">
        <v>5.325443786982249</v>
      </c>
      <c r="C40" s="188">
        <v>2.127659574468085</v>
      </c>
      <c r="D40" s="188">
        <v>18.75</v>
      </c>
      <c r="E40" s="188">
        <v>10.38961038961039</v>
      </c>
      <c r="F40" s="188">
        <v>5.084745762711864</v>
      </c>
      <c r="G40" s="188">
        <v>9.282700421940929</v>
      </c>
      <c r="H40" s="188">
        <v>12.288135593220339</v>
      </c>
      <c r="I40" s="188">
        <v>8.614232209737828</v>
      </c>
      <c r="J40" s="189">
        <v>7.59493670886076</v>
      </c>
      <c r="K40" s="179">
        <f t="shared" si="4"/>
        <v>36</v>
      </c>
      <c r="L40" s="765">
        <v>267</v>
      </c>
      <c r="M40" s="766">
        <v>316</v>
      </c>
      <c r="N40" s="767">
        <v>23</v>
      </c>
      <c r="O40" s="768">
        <v>24</v>
      </c>
      <c r="P40" s="177">
        <f t="shared" si="5"/>
        <v>-1.0192955008770683</v>
      </c>
      <c r="Q40" s="769">
        <f t="shared" si="6"/>
        <v>2.269492921878511</v>
      </c>
      <c r="R40" s="188">
        <v>1.2087374380899227</v>
      </c>
      <c r="S40" s="760">
        <f t="shared" si="7"/>
        <v>1.2711697948494107</v>
      </c>
      <c r="T40" s="770" t="s">
        <v>68</v>
      </c>
      <c r="U40" s="771"/>
      <c r="V40" s="772"/>
      <c r="W40" s="773"/>
      <c r="X40" s="774"/>
      <c r="Y40" s="763"/>
    </row>
    <row r="41" spans="1:25" ht="8.25" customHeight="1">
      <c r="A41" s="764" t="s">
        <v>70</v>
      </c>
      <c r="B41" s="415">
        <v>5.913978494623656</v>
      </c>
      <c r="C41" s="188">
        <v>0.4329004329004329</v>
      </c>
      <c r="D41" s="188">
        <v>0.6802721088435374</v>
      </c>
      <c r="E41" s="188">
        <v>7.563025210084033</v>
      </c>
      <c r="F41" s="188">
        <v>8.23045267489712</v>
      </c>
      <c r="G41" s="188">
        <v>7.8838174273858925</v>
      </c>
      <c r="H41" s="188">
        <v>8.362369337979095</v>
      </c>
      <c r="I41" s="188">
        <v>10.76388888888889</v>
      </c>
      <c r="J41" s="189">
        <v>7.665505226480835</v>
      </c>
      <c r="K41" s="179">
        <f t="shared" si="4"/>
        <v>37</v>
      </c>
      <c r="L41" s="765">
        <v>288</v>
      </c>
      <c r="M41" s="766">
        <v>287</v>
      </c>
      <c r="N41" s="767">
        <v>31</v>
      </c>
      <c r="O41" s="775">
        <v>22</v>
      </c>
      <c r="P41" s="177">
        <f t="shared" si="5"/>
        <v>-3.098383662408054</v>
      </c>
      <c r="Q41" s="769">
        <f t="shared" si="6"/>
        <v>1.7515267318571794</v>
      </c>
      <c r="R41" s="188">
        <v>1.510374362178486</v>
      </c>
      <c r="S41" s="760">
        <f t="shared" si="7"/>
        <v>1.282980896311426</v>
      </c>
      <c r="T41" s="770" t="s">
        <v>70</v>
      </c>
      <c r="U41" s="771"/>
      <c r="V41" s="772"/>
      <c r="W41" s="773"/>
      <c r="X41" s="774"/>
      <c r="Y41" s="763"/>
    </row>
    <row r="42" spans="1:25" ht="8.25" customHeight="1">
      <c r="A42" s="764" t="s">
        <v>63</v>
      </c>
      <c r="B42" s="415">
        <v>9.722222222222223</v>
      </c>
      <c r="C42" s="188">
        <v>13.333333333333334</v>
      </c>
      <c r="D42" s="188">
        <v>3.473491773308958</v>
      </c>
      <c r="E42" s="188">
        <v>6.976744186046512</v>
      </c>
      <c r="F42" s="188">
        <v>4.651162790697675</v>
      </c>
      <c r="G42" s="188">
        <v>10.465116279069768</v>
      </c>
      <c r="H42" s="188">
        <v>10.465116279069768</v>
      </c>
      <c r="I42" s="188">
        <v>9.89010989010989</v>
      </c>
      <c r="J42" s="189">
        <v>9.782608695652174</v>
      </c>
      <c r="K42" s="179">
        <f t="shared" si="4"/>
        <v>38</v>
      </c>
      <c r="L42" s="765">
        <v>91</v>
      </c>
      <c r="M42" s="766">
        <v>92</v>
      </c>
      <c r="N42" s="767">
        <v>9</v>
      </c>
      <c r="O42" s="768">
        <v>9</v>
      </c>
      <c r="P42" s="177">
        <f t="shared" si="5"/>
        <v>-0.10750119445771666</v>
      </c>
      <c r="Q42" s="769">
        <f t="shared" si="6"/>
        <v>0.06038647342995063</v>
      </c>
      <c r="R42" s="188">
        <v>1.3877668723029548</v>
      </c>
      <c r="S42" s="760">
        <f t="shared" si="7"/>
        <v>1.6373219640179908</v>
      </c>
      <c r="T42" s="770" t="s">
        <v>63</v>
      </c>
      <c r="U42" s="771"/>
      <c r="V42" s="772"/>
      <c r="W42" s="773"/>
      <c r="X42" s="774"/>
      <c r="Y42" s="763"/>
    </row>
    <row r="43" spans="1:25" ht="8.25" customHeight="1">
      <c r="A43" s="764" t="s">
        <v>77</v>
      </c>
      <c r="B43" s="415">
        <v>4.477611940298507</v>
      </c>
      <c r="C43" s="188">
        <v>0</v>
      </c>
      <c r="D43" s="188">
        <v>2.1739130434782608</v>
      </c>
      <c r="E43" s="188">
        <v>7.774798927613941</v>
      </c>
      <c r="F43" s="188">
        <v>5.614973262032086</v>
      </c>
      <c r="G43" s="188">
        <v>10.56910569105691</v>
      </c>
      <c r="H43" s="188">
        <v>10.962566844919786</v>
      </c>
      <c r="I43" s="188">
        <v>9.560723514211885</v>
      </c>
      <c r="J43" s="189">
        <v>9.9644128113879</v>
      </c>
      <c r="K43" s="179">
        <f t="shared" si="4"/>
        <v>39</v>
      </c>
      <c r="L43" s="765">
        <v>387</v>
      </c>
      <c r="M43" s="766">
        <v>562</v>
      </c>
      <c r="N43" s="767">
        <v>37</v>
      </c>
      <c r="O43" s="768">
        <v>56</v>
      </c>
      <c r="P43" s="177">
        <f t="shared" si="5"/>
        <v>0.4036892971760153</v>
      </c>
      <c r="Q43" s="769">
        <f t="shared" si="6"/>
        <v>5.486800871089393</v>
      </c>
      <c r="R43" s="188">
        <v>1.3415478205696376</v>
      </c>
      <c r="S43" s="760">
        <f t="shared" si="7"/>
        <v>1.667750644250828</v>
      </c>
      <c r="T43" s="770" t="s">
        <v>77</v>
      </c>
      <c r="U43" s="771"/>
      <c r="V43" s="772"/>
      <c r="W43" s="773"/>
      <c r="X43" s="774"/>
      <c r="Y43" s="763"/>
    </row>
    <row r="44" spans="1:25" ht="8.25" customHeight="1">
      <c r="A44" s="764" t="s">
        <v>76</v>
      </c>
      <c r="B44" s="415">
        <v>10.869565217391305</v>
      </c>
      <c r="C44" s="188">
        <v>6.382978723404255</v>
      </c>
      <c r="D44" s="188">
        <v>1.910828025477707</v>
      </c>
      <c r="E44" s="188">
        <v>1.7543859649122806</v>
      </c>
      <c r="F44" s="188">
        <v>5.454545454545454</v>
      </c>
      <c r="G44" s="188">
        <v>5.454545454545454</v>
      </c>
      <c r="H44" s="188">
        <v>11.11111111111111</v>
      </c>
      <c r="I44" s="188">
        <v>14.754098360655737</v>
      </c>
      <c r="J44" s="189">
        <v>11.666666666666666</v>
      </c>
      <c r="K44" s="179">
        <f t="shared" si="4"/>
        <v>40</v>
      </c>
      <c r="L44" s="765">
        <v>61</v>
      </c>
      <c r="M44" s="766">
        <v>60</v>
      </c>
      <c r="N44" s="767">
        <v>9</v>
      </c>
      <c r="O44" s="768">
        <v>7</v>
      </c>
      <c r="P44" s="177">
        <f t="shared" si="5"/>
        <v>-3.087431693989071</v>
      </c>
      <c r="Q44" s="769">
        <f t="shared" si="6"/>
        <v>0.7971014492753614</v>
      </c>
      <c r="R44" s="188">
        <v>2.070275170156867</v>
      </c>
      <c r="S44" s="760">
        <f t="shared" si="7"/>
        <v>1.9526580459770113</v>
      </c>
      <c r="T44" s="770" t="s">
        <v>76</v>
      </c>
      <c r="U44" s="771"/>
      <c r="V44" s="772"/>
      <c r="W44" s="773"/>
      <c r="X44" s="774"/>
      <c r="Y44" s="763"/>
    </row>
    <row r="45" spans="1:25" ht="8.25" customHeight="1">
      <c r="A45" s="764" t="s">
        <v>100</v>
      </c>
      <c r="B45" s="415">
        <v>16.3265306122449</v>
      </c>
      <c r="C45" s="188">
        <v>0</v>
      </c>
      <c r="D45" s="188">
        <v>12.76595744680851</v>
      </c>
      <c r="E45" s="188">
        <v>1.1494252873563218</v>
      </c>
      <c r="F45" s="188">
        <v>4.545454545454546</v>
      </c>
      <c r="G45" s="188">
        <v>3.4482758620689653</v>
      </c>
      <c r="H45" s="188">
        <v>3.488372093023256</v>
      </c>
      <c r="I45" s="188">
        <v>18.181818181818183</v>
      </c>
      <c r="J45" s="189">
        <v>12.222222222222221</v>
      </c>
      <c r="K45" s="179">
        <f t="shared" si="4"/>
        <v>41</v>
      </c>
      <c r="L45" s="765">
        <v>88</v>
      </c>
      <c r="M45" s="766">
        <v>90</v>
      </c>
      <c r="N45" s="767">
        <v>16</v>
      </c>
      <c r="O45" s="768">
        <v>11</v>
      </c>
      <c r="P45" s="177">
        <f t="shared" si="5"/>
        <v>-5.959595959595962</v>
      </c>
      <c r="Q45" s="769">
        <f t="shared" si="6"/>
        <v>-4.104308390022677</v>
      </c>
      <c r="R45" s="188">
        <v>2.55124818948624</v>
      </c>
      <c r="S45" s="760">
        <f t="shared" si="7"/>
        <v>2.045641762452107</v>
      </c>
      <c r="T45" s="770" t="s">
        <v>100</v>
      </c>
      <c r="U45" s="754"/>
      <c r="V45" s="741"/>
      <c r="W45" s="727"/>
      <c r="X45" s="762"/>
      <c r="Y45" s="763"/>
    </row>
    <row r="46" spans="1:25" ht="8.25" customHeight="1">
      <c r="A46" s="764" t="s">
        <v>72</v>
      </c>
      <c r="B46" s="415">
        <v>21.927710843373493</v>
      </c>
      <c r="C46" s="188">
        <v>6.593406593406594</v>
      </c>
      <c r="D46" s="188">
        <v>4.901960784313726</v>
      </c>
      <c r="E46" s="188">
        <v>9.819639278557114</v>
      </c>
      <c r="F46" s="188">
        <v>18</v>
      </c>
      <c r="G46" s="188">
        <v>19.639278557114228</v>
      </c>
      <c r="H46" s="188">
        <v>12.678288431061807</v>
      </c>
      <c r="I46" s="188">
        <v>13.015873015873018</v>
      </c>
      <c r="J46" s="189">
        <v>12.77602523659306</v>
      </c>
      <c r="K46" s="179">
        <f t="shared" si="4"/>
        <v>42</v>
      </c>
      <c r="L46" s="765">
        <v>630</v>
      </c>
      <c r="M46" s="766">
        <v>634</v>
      </c>
      <c r="N46" s="767">
        <v>82</v>
      </c>
      <c r="O46" s="768">
        <v>81</v>
      </c>
      <c r="P46" s="177">
        <f t="shared" si="5"/>
        <v>-0.23984777927995715</v>
      </c>
      <c r="Q46" s="769">
        <f t="shared" si="6"/>
        <v>-9.151685606780433</v>
      </c>
      <c r="R46" s="188">
        <v>1.8263697356480864</v>
      </c>
      <c r="S46" s="760">
        <f t="shared" si="7"/>
        <v>2.1383321549004677</v>
      </c>
      <c r="T46" s="770" t="s">
        <v>72</v>
      </c>
      <c r="U46" s="771"/>
      <c r="V46" s="772"/>
      <c r="W46" s="773"/>
      <c r="X46" s="774"/>
      <c r="Y46" s="763"/>
    </row>
    <row r="47" spans="1:25" ht="8.25" customHeight="1">
      <c r="A47" s="764" t="s">
        <v>81</v>
      </c>
      <c r="B47" s="415">
        <v>1.574803149606299</v>
      </c>
      <c r="C47" s="188">
        <v>3.3333333333333335</v>
      </c>
      <c r="D47" s="188">
        <v>1.9646365422396856</v>
      </c>
      <c r="E47" s="188">
        <v>6.551724137931035</v>
      </c>
      <c r="F47" s="188">
        <v>16.722408026755854</v>
      </c>
      <c r="G47" s="188">
        <v>16.39344262295082</v>
      </c>
      <c r="H47" s="188">
        <v>18.055555555555557</v>
      </c>
      <c r="I47" s="188">
        <v>18.105849582172702</v>
      </c>
      <c r="J47" s="189">
        <v>12.777777777777777</v>
      </c>
      <c r="K47" s="179">
        <f t="shared" si="4"/>
        <v>43</v>
      </c>
      <c r="L47" s="765">
        <v>359</v>
      </c>
      <c r="M47" s="766">
        <v>360</v>
      </c>
      <c r="N47" s="767">
        <v>65</v>
      </c>
      <c r="O47" s="768">
        <v>46</v>
      </c>
      <c r="P47" s="177">
        <f t="shared" si="5"/>
        <v>-5.328071804394925</v>
      </c>
      <c r="Q47" s="769">
        <f t="shared" si="6"/>
        <v>11.202974628171479</v>
      </c>
      <c r="R47" s="188">
        <v>2.5405883781095566</v>
      </c>
      <c r="S47" s="760">
        <f t="shared" si="7"/>
        <v>2.1386254789272026</v>
      </c>
      <c r="T47" s="770" t="s">
        <v>81</v>
      </c>
      <c r="U47" s="754"/>
      <c r="V47" s="741"/>
      <c r="W47" s="773"/>
      <c r="X47" s="774"/>
      <c r="Y47" s="776"/>
    </row>
    <row r="48" spans="1:25" ht="8.25" customHeight="1">
      <c r="A48" s="764" t="s">
        <v>55</v>
      </c>
      <c r="B48" s="415">
        <v>10.261780104712042</v>
      </c>
      <c r="C48" s="188">
        <v>2.8484231943031535</v>
      </c>
      <c r="D48" s="188">
        <v>8.383233532934131</v>
      </c>
      <c r="E48" s="188">
        <v>20.54794520547945</v>
      </c>
      <c r="F48" s="188">
        <v>22.333637192342753</v>
      </c>
      <c r="G48" s="188">
        <v>22.060164083865086</v>
      </c>
      <c r="H48" s="188">
        <v>31</v>
      </c>
      <c r="I48" s="188">
        <v>20.68654019873532</v>
      </c>
      <c r="J48" s="189">
        <v>13.31569664902998</v>
      </c>
      <c r="K48" s="179">
        <f t="shared" si="4"/>
        <v>44</v>
      </c>
      <c r="L48" s="765">
        <v>1107</v>
      </c>
      <c r="M48" s="766">
        <v>1134</v>
      </c>
      <c r="N48" s="767">
        <v>229</v>
      </c>
      <c r="O48" s="775">
        <v>151</v>
      </c>
      <c r="P48" s="177">
        <f t="shared" si="5"/>
        <v>-7.370843549705338</v>
      </c>
      <c r="Q48" s="769">
        <f t="shared" si="6"/>
        <v>3.0539165443179392</v>
      </c>
      <c r="R48" s="188">
        <v>2.9027074025816795</v>
      </c>
      <c r="S48" s="760">
        <f t="shared" si="7"/>
        <v>2.228657331387216</v>
      </c>
      <c r="T48" s="770" t="s">
        <v>55</v>
      </c>
      <c r="U48" s="771"/>
      <c r="V48" s="772"/>
      <c r="W48" s="773"/>
      <c r="X48" s="774"/>
      <c r="Y48" s="763"/>
    </row>
    <row r="49" spans="1:25" ht="8.25" customHeight="1">
      <c r="A49" s="764" t="s">
        <v>79</v>
      </c>
      <c r="B49" s="415">
        <v>2.7027027027027026</v>
      </c>
      <c r="C49" s="188">
        <v>2.7027027027027026</v>
      </c>
      <c r="D49" s="188">
        <v>4.738154613466334</v>
      </c>
      <c r="E49" s="188">
        <v>9.090909090909092</v>
      </c>
      <c r="F49" s="188">
        <v>8.88888888888889</v>
      </c>
      <c r="G49" s="188">
        <v>8.88888888888889</v>
      </c>
      <c r="H49" s="188">
        <v>9.25925925925926</v>
      </c>
      <c r="I49" s="188">
        <v>7.017543859649122</v>
      </c>
      <c r="J49" s="189">
        <v>14.035087719298245</v>
      </c>
      <c r="K49" s="179">
        <f t="shared" si="4"/>
        <v>45</v>
      </c>
      <c r="L49" s="765">
        <v>57</v>
      </c>
      <c r="M49" s="766">
        <v>57</v>
      </c>
      <c r="N49" s="767">
        <v>4</v>
      </c>
      <c r="O49" s="768">
        <v>8</v>
      </c>
      <c r="P49" s="177">
        <f t="shared" si="5"/>
        <v>7.017543859649122</v>
      </c>
      <c r="Q49" s="769">
        <f t="shared" si="6"/>
        <v>11.332385016595541</v>
      </c>
      <c r="R49" s="188">
        <v>0.9846922836613557</v>
      </c>
      <c r="S49" s="760">
        <f t="shared" si="7"/>
        <v>2.349062310949788</v>
      </c>
      <c r="T49" s="770" t="s">
        <v>79</v>
      </c>
      <c r="U49" s="754"/>
      <c r="V49" s="741"/>
      <c r="X49" s="762"/>
      <c r="Y49" s="763"/>
    </row>
    <row r="50" spans="1:25" ht="8.25" customHeight="1">
      <c r="A50" s="764" t="s">
        <v>86</v>
      </c>
      <c r="B50" s="415">
        <v>16.5</v>
      </c>
      <c r="C50" s="188">
        <v>3.864734299516908</v>
      </c>
      <c r="D50" s="188">
        <v>0</v>
      </c>
      <c r="E50" s="188">
        <v>20.095693779904305</v>
      </c>
      <c r="F50" s="188">
        <v>24.75728155339806</v>
      </c>
      <c r="G50" s="188">
        <v>23.557692307692307</v>
      </c>
      <c r="H50" s="188">
        <v>20.883534136546185</v>
      </c>
      <c r="I50" s="188">
        <v>13.709677419354838</v>
      </c>
      <c r="J50" s="189">
        <v>14.107883817427386</v>
      </c>
      <c r="K50" s="179">
        <f t="shared" si="4"/>
        <v>46</v>
      </c>
      <c r="L50" s="765">
        <v>248</v>
      </c>
      <c r="M50" s="766">
        <v>241</v>
      </c>
      <c r="N50" s="767">
        <v>34</v>
      </c>
      <c r="O50" s="768">
        <v>34</v>
      </c>
      <c r="P50" s="177">
        <f t="shared" si="5"/>
        <v>0.39820639807254743</v>
      </c>
      <c r="Q50" s="769">
        <f t="shared" si="6"/>
        <v>-2.3921161825726145</v>
      </c>
      <c r="R50" s="188">
        <v>1.923723433201318</v>
      </c>
      <c r="S50" s="760">
        <f t="shared" si="7"/>
        <v>2.3612462440978677</v>
      </c>
      <c r="T50" s="770" t="s">
        <v>86</v>
      </c>
      <c r="U50" s="754"/>
      <c r="V50" s="741"/>
      <c r="W50" s="773"/>
      <c r="X50" s="774"/>
      <c r="Y50" s="776"/>
    </row>
    <row r="51" spans="1:25" ht="8.25" customHeight="1">
      <c r="A51" s="764" t="s">
        <v>84</v>
      </c>
      <c r="B51" s="415">
        <v>0.47694753577106513</v>
      </c>
      <c r="C51" s="188">
        <v>6.191950464396285</v>
      </c>
      <c r="D51" s="188">
        <v>3.435114503816794</v>
      </c>
      <c r="E51" s="188">
        <v>17.275280898876403</v>
      </c>
      <c r="F51" s="188">
        <v>15.514809590973202</v>
      </c>
      <c r="G51" s="188">
        <v>15.514809590973202</v>
      </c>
      <c r="H51" s="188">
        <v>15.514809590973202</v>
      </c>
      <c r="I51" s="188">
        <v>16.455696202531644</v>
      </c>
      <c r="J51" s="189">
        <v>16.455696202531644</v>
      </c>
      <c r="K51" s="179">
        <f t="shared" si="4"/>
        <v>47</v>
      </c>
      <c r="L51" s="765">
        <v>711</v>
      </c>
      <c r="M51" s="766">
        <v>711</v>
      </c>
      <c r="N51" s="767">
        <v>117</v>
      </c>
      <c r="O51" s="768">
        <v>117</v>
      </c>
      <c r="P51" s="177">
        <f t="shared" si="5"/>
        <v>0</v>
      </c>
      <c r="Q51" s="769">
        <f t="shared" si="6"/>
        <v>15.978748666760579</v>
      </c>
      <c r="R51" s="188">
        <v>2.3090410828894448</v>
      </c>
      <c r="S51" s="760">
        <f t="shared" si="7"/>
        <v>2.754201222173723</v>
      </c>
      <c r="T51" s="770" t="s">
        <v>84</v>
      </c>
      <c r="U51" s="754"/>
      <c r="V51" s="741"/>
      <c r="W51" s="773"/>
      <c r="X51" s="774"/>
      <c r="Y51" s="776"/>
    </row>
    <row r="52" spans="1:25" ht="8.25" customHeight="1">
      <c r="A52" s="764" t="s">
        <v>62</v>
      </c>
      <c r="B52" s="415">
        <v>2.34375</v>
      </c>
      <c r="C52" s="188">
        <v>13.138686131386862</v>
      </c>
      <c r="D52" s="188">
        <v>11.834319526627219</v>
      </c>
      <c r="E52" s="188">
        <v>10.884353741496598</v>
      </c>
      <c r="F52" s="188">
        <v>11.643835616438356</v>
      </c>
      <c r="G52" s="188">
        <v>14.965986394557824</v>
      </c>
      <c r="H52" s="188">
        <v>15.789473684210526</v>
      </c>
      <c r="I52" s="188">
        <v>15.2317880794702</v>
      </c>
      <c r="J52" s="189">
        <v>16.99346405228758</v>
      </c>
      <c r="K52" s="179">
        <f t="shared" si="4"/>
        <v>48</v>
      </c>
      <c r="L52" s="765">
        <v>151</v>
      </c>
      <c r="M52" s="766">
        <v>153</v>
      </c>
      <c r="N52" s="767">
        <v>23</v>
      </c>
      <c r="O52" s="768">
        <v>26</v>
      </c>
      <c r="P52" s="177">
        <f t="shared" si="5"/>
        <v>1.7616759728173825</v>
      </c>
      <c r="Q52" s="769">
        <f t="shared" si="6"/>
        <v>14.649714052287582</v>
      </c>
      <c r="R52" s="188">
        <v>2.137303946821254</v>
      </c>
      <c r="S52" s="760">
        <f t="shared" si="7"/>
        <v>2.844207798061753</v>
      </c>
      <c r="T52" s="770" t="s">
        <v>62</v>
      </c>
      <c r="U52" s="771"/>
      <c r="V52" s="772"/>
      <c r="W52" s="773"/>
      <c r="X52" s="774"/>
      <c r="Y52" s="763"/>
    </row>
    <row r="53" spans="1:25" ht="8.25" customHeight="1">
      <c r="A53" s="764" t="s">
        <v>52</v>
      </c>
      <c r="B53" s="415">
        <v>0</v>
      </c>
      <c r="C53" s="188">
        <v>0</v>
      </c>
      <c r="D53" s="188">
        <v>4.2105263157894735</v>
      </c>
      <c r="E53" s="188">
        <v>2.2950819672131146</v>
      </c>
      <c r="F53" s="188">
        <v>0.9933774834437086</v>
      </c>
      <c r="G53" s="188">
        <v>0.9966777408637874</v>
      </c>
      <c r="H53" s="188">
        <v>2.6578073089700998</v>
      </c>
      <c r="I53" s="188">
        <v>20.743034055727556</v>
      </c>
      <c r="J53" s="189">
        <v>18.207282913165265</v>
      </c>
      <c r="K53" s="179">
        <f t="shared" si="4"/>
        <v>49</v>
      </c>
      <c r="L53" s="765">
        <v>323</v>
      </c>
      <c r="M53" s="766">
        <v>357</v>
      </c>
      <c r="N53" s="767">
        <v>67</v>
      </c>
      <c r="O53" s="768">
        <v>65</v>
      </c>
      <c r="P53" s="177">
        <f t="shared" si="5"/>
        <v>-2.5357511425622903</v>
      </c>
      <c r="Q53" s="769">
        <f t="shared" si="6"/>
        <v>18.207282913165265</v>
      </c>
      <c r="R53" s="188">
        <v>2.910634544351949</v>
      </c>
      <c r="S53" s="760">
        <f t="shared" si="7"/>
        <v>3.047365497923307</v>
      </c>
      <c r="T53" s="770" t="s">
        <v>52</v>
      </c>
      <c r="U53" s="771"/>
      <c r="V53" s="772"/>
      <c r="W53" s="773"/>
      <c r="X53" s="774"/>
      <c r="Y53" s="763"/>
    </row>
    <row r="54" spans="1:25" ht="8.25" customHeight="1" thickBot="1">
      <c r="A54" s="780" t="s">
        <v>61</v>
      </c>
      <c r="B54" s="418">
        <v>0</v>
      </c>
      <c r="C54" s="196">
        <v>2.631578947368421</v>
      </c>
      <c r="D54" s="196">
        <v>1.1494252873563218</v>
      </c>
      <c r="E54" s="196" t="s">
        <v>203</v>
      </c>
      <c r="F54" s="196">
        <v>38.775510204081634</v>
      </c>
      <c r="G54" s="196">
        <v>38.775510204081634</v>
      </c>
      <c r="H54" s="196">
        <v>20.408163265306122</v>
      </c>
      <c r="I54" s="196">
        <v>22.916666666666664</v>
      </c>
      <c r="J54" s="197">
        <v>28</v>
      </c>
      <c r="K54" s="179">
        <f t="shared" si="4"/>
        <v>50</v>
      </c>
      <c r="L54" s="781">
        <v>48</v>
      </c>
      <c r="M54" s="782">
        <v>50</v>
      </c>
      <c r="N54" s="783">
        <v>11</v>
      </c>
      <c r="O54" s="1590">
        <v>14</v>
      </c>
      <c r="P54" s="784">
        <f t="shared" si="5"/>
        <v>5.083333333333336</v>
      </c>
      <c r="Q54" s="785">
        <f t="shared" si="6"/>
        <v>28</v>
      </c>
      <c r="R54" s="196">
        <v>3.215635738831615</v>
      </c>
      <c r="S54" s="786">
        <f t="shared" si="7"/>
        <v>4.686379310344828</v>
      </c>
      <c r="T54" s="787" t="s">
        <v>61</v>
      </c>
      <c r="U54" s="771"/>
      <c r="V54" s="772"/>
      <c r="W54" s="773"/>
      <c r="X54" s="774"/>
      <c r="Y54" s="763"/>
    </row>
    <row r="55" spans="1:25" s="58" customFormat="1" ht="8.25" customHeight="1">
      <c r="A55" s="788" t="s">
        <v>50</v>
      </c>
      <c r="B55" s="789" t="s">
        <v>145</v>
      </c>
      <c r="C55" s="207"/>
      <c r="D55" s="149"/>
      <c r="E55" s="149" t="s">
        <v>145</v>
      </c>
      <c r="F55" s="149" t="s">
        <v>145</v>
      </c>
      <c r="G55" s="149" t="s">
        <v>145</v>
      </c>
      <c r="H55" s="149"/>
      <c r="I55" s="50"/>
      <c r="J55" s="955"/>
      <c r="K55" s="152"/>
      <c r="L55" s="790">
        <v>14972</v>
      </c>
      <c r="M55" s="791">
        <v>15532</v>
      </c>
      <c r="N55" s="792">
        <v>1067</v>
      </c>
      <c r="O55" s="793">
        <v>928</v>
      </c>
      <c r="P55" s="794"/>
      <c r="Q55" s="795"/>
      <c r="R55" s="149"/>
      <c r="S55" s="152"/>
      <c r="T55" s="796"/>
      <c r="U55" s="754"/>
      <c r="V55" s="741"/>
      <c r="W55" s="727"/>
      <c r="X55" s="741"/>
      <c r="Y55" s="754"/>
    </row>
    <row r="56" spans="1:25" s="58" customFormat="1" ht="8.25" customHeight="1" thickBot="1">
      <c r="A56" s="797" t="s">
        <v>162</v>
      </c>
      <c r="B56" s="798">
        <v>8.573045364519476</v>
      </c>
      <c r="C56" s="220">
        <v>5.948762483716892</v>
      </c>
      <c r="D56" s="842">
        <v>8.690244850369218</v>
      </c>
      <c r="E56" s="219">
        <v>6.468078622581137</v>
      </c>
      <c r="F56" s="219">
        <v>7.43676859192148</v>
      </c>
      <c r="G56" s="219">
        <v>7.66</v>
      </c>
      <c r="H56" s="219">
        <v>7.6160588</v>
      </c>
      <c r="I56" s="219">
        <v>7.126636387924125</v>
      </c>
      <c r="J56" s="956">
        <v>5.974761782127222</v>
      </c>
      <c r="K56" s="222"/>
      <c r="L56" s="799">
        <v>299.44</v>
      </c>
      <c r="M56" s="800">
        <f>M55/50</f>
        <v>310.64</v>
      </c>
      <c r="N56" s="801">
        <v>21.34</v>
      </c>
      <c r="O56" s="802">
        <f>O55/50</f>
        <v>18.56</v>
      </c>
      <c r="P56" s="803">
        <f>J56-I56</f>
        <v>-1.1518746057969036</v>
      </c>
      <c r="Q56" s="804">
        <f>J56-$B56</f>
        <v>-2.5982835823922548</v>
      </c>
      <c r="R56" s="219">
        <v>1</v>
      </c>
      <c r="S56" s="805">
        <f>J56/J$56</f>
        <v>1</v>
      </c>
      <c r="T56" s="806"/>
      <c r="U56" s="777"/>
      <c r="V56" s="741"/>
      <c r="W56" s="727"/>
      <c r="X56" s="741"/>
      <c r="Y56" s="754"/>
    </row>
    <row r="57" spans="1:25" ht="8.25" customHeight="1">
      <c r="A57" s="807"/>
      <c r="B57" s="808"/>
      <c r="C57" s="763"/>
      <c r="D57" s="810"/>
      <c r="E57" s="811"/>
      <c r="F57" s="812"/>
      <c r="G57" s="773"/>
      <c r="H57" s="773"/>
      <c r="I57" s="813"/>
      <c r="J57" s="814"/>
      <c r="K57" s="813"/>
      <c r="L57" s="773"/>
      <c r="M57" s="814"/>
      <c r="N57" s="773"/>
      <c r="O57" s="777"/>
      <c r="P57" s="777"/>
      <c r="Q57" s="777"/>
      <c r="R57" s="814"/>
      <c r="S57" s="814"/>
      <c r="T57" s="777"/>
      <c r="U57" s="771"/>
      <c r="V57" s="741"/>
      <c r="W57" s="727"/>
      <c r="X57" s="762"/>
      <c r="Y57" s="807"/>
    </row>
    <row r="58" spans="1:25" ht="8.25" customHeight="1">
      <c r="A58" s="754"/>
      <c r="B58" s="815"/>
      <c r="C58" s="763"/>
      <c r="D58" s="809"/>
      <c r="E58" s="817"/>
      <c r="F58" s="327"/>
      <c r="G58" s="327"/>
      <c r="H58" s="327"/>
      <c r="I58" s="818"/>
      <c r="J58" s="957"/>
      <c r="K58" s="818"/>
      <c r="L58" s="776"/>
      <c r="M58" s="819"/>
      <c r="N58" s="776"/>
      <c r="O58" s="771"/>
      <c r="P58" s="771"/>
      <c r="Q58" s="771"/>
      <c r="R58" s="819"/>
      <c r="S58" s="819"/>
      <c r="T58" s="771"/>
      <c r="U58" s="771"/>
      <c r="V58" s="741"/>
      <c r="W58" s="727"/>
      <c r="X58" s="762"/>
      <c r="Y58" s="763"/>
    </row>
    <row r="59" spans="1:25" ht="8.25" customHeight="1">
      <c r="A59" s="326"/>
      <c r="B59" s="820"/>
      <c r="C59" s="763"/>
      <c r="D59" s="821"/>
      <c r="E59" s="817"/>
      <c r="F59" s="327"/>
      <c r="G59" s="327"/>
      <c r="H59" s="327"/>
      <c r="I59" s="818"/>
      <c r="J59" s="957"/>
      <c r="K59" s="818"/>
      <c r="L59" s="776"/>
      <c r="M59" s="819"/>
      <c r="N59" s="776"/>
      <c r="O59" s="771"/>
      <c r="P59" s="771"/>
      <c r="Q59" s="771"/>
      <c r="R59" s="819"/>
      <c r="S59" s="819"/>
      <c r="T59" s="771"/>
      <c r="U59" s="771"/>
      <c r="V59" s="741"/>
      <c r="W59" s="727"/>
      <c r="X59" s="762"/>
      <c r="Y59" s="763"/>
    </row>
    <row r="60" spans="1:21" ht="8.25" customHeight="1">
      <c r="A60" s="822"/>
      <c r="B60" s="823"/>
      <c r="C60" s="824"/>
      <c r="D60" s="754"/>
      <c r="E60" s="825"/>
      <c r="F60" s="327"/>
      <c r="G60" s="327"/>
      <c r="H60" s="327"/>
      <c r="I60" s="826"/>
      <c r="J60" s="957"/>
      <c r="K60" s="826"/>
      <c r="L60" s="776"/>
      <c r="M60" s="819"/>
      <c r="N60" s="776"/>
      <c r="O60" s="771"/>
      <c r="P60" s="771"/>
      <c r="Q60" s="771"/>
      <c r="R60" s="819"/>
      <c r="S60" s="819"/>
      <c r="T60" s="771"/>
      <c r="U60" s="771"/>
    </row>
    <row r="61" spans="1:21" ht="8.25" customHeight="1">
      <c r="A61" s="326"/>
      <c r="B61" s="823"/>
      <c r="C61" s="824"/>
      <c r="D61" s="741"/>
      <c r="E61" s="825"/>
      <c r="F61" s="327"/>
      <c r="G61" s="327"/>
      <c r="H61" s="327"/>
      <c r="I61" s="826"/>
      <c r="J61" s="957"/>
      <c r="K61" s="826"/>
      <c r="L61" s="776"/>
      <c r="M61" s="819"/>
      <c r="N61" s="776"/>
      <c r="O61" s="771"/>
      <c r="P61" s="771"/>
      <c r="Q61" s="771"/>
      <c r="R61" s="819"/>
      <c r="S61" s="819"/>
      <c r="T61" s="771"/>
      <c r="U61" s="771"/>
    </row>
    <row r="62" spans="1:21" ht="8.25" customHeight="1">
      <c r="A62" s="326"/>
      <c r="B62" s="823"/>
      <c r="C62" s="824"/>
      <c r="D62" s="809"/>
      <c r="E62" s="817"/>
      <c r="F62" s="327"/>
      <c r="G62" s="327"/>
      <c r="H62" s="327"/>
      <c r="I62" s="818"/>
      <c r="J62" s="957"/>
      <c r="K62" s="818"/>
      <c r="L62" s="827"/>
      <c r="M62" s="828"/>
      <c r="N62" s="827"/>
      <c r="O62" s="829"/>
      <c r="P62" s="829"/>
      <c r="Q62" s="829"/>
      <c r="R62" s="819"/>
      <c r="S62" s="819"/>
      <c r="T62" s="771"/>
      <c r="U62" s="771"/>
    </row>
    <row r="63" spans="1:21" ht="8.25" customHeight="1">
      <c r="A63" s="326"/>
      <c r="B63" s="823"/>
      <c r="C63" s="824"/>
      <c r="D63" s="809"/>
      <c r="E63" s="817"/>
      <c r="F63" s="327"/>
      <c r="G63" s="327"/>
      <c r="H63" s="327"/>
      <c r="I63" s="818"/>
      <c r="J63" s="957"/>
      <c r="K63" s="818"/>
      <c r="L63" s="827"/>
      <c r="M63" s="828"/>
      <c r="N63" s="827"/>
      <c r="O63" s="829"/>
      <c r="P63" s="829"/>
      <c r="Q63" s="829"/>
      <c r="R63" s="819"/>
      <c r="S63" s="819"/>
      <c r="T63" s="771"/>
      <c r="U63" s="830"/>
    </row>
    <row r="64" spans="1:25" ht="8.25" customHeight="1">
      <c r="A64" s="326"/>
      <c r="B64" s="823"/>
      <c r="C64" s="824"/>
      <c r="D64" s="816"/>
      <c r="E64" s="831"/>
      <c r="F64" s="812"/>
      <c r="G64" s="812"/>
      <c r="H64" s="812"/>
      <c r="I64" s="832"/>
      <c r="J64" s="958"/>
      <c r="K64" s="832"/>
      <c r="L64" s="833"/>
      <c r="M64" s="834"/>
      <c r="N64" s="833"/>
      <c r="O64" s="835"/>
      <c r="P64" s="835"/>
      <c r="Q64" s="835"/>
      <c r="R64" s="836"/>
      <c r="S64" s="836"/>
      <c r="T64" s="830"/>
      <c r="U64" s="771"/>
      <c r="Y64" s="45"/>
    </row>
    <row r="65" spans="1:21" ht="8.25" customHeight="1">
      <c r="A65" s="326"/>
      <c r="B65" s="823"/>
      <c r="C65" s="824"/>
      <c r="D65" s="809"/>
      <c r="E65" s="817"/>
      <c r="F65" s="327"/>
      <c r="G65" s="327"/>
      <c r="H65" s="327"/>
      <c r="I65" s="818"/>
      <c r="J65" s="957"/>
      <c r="K65" s="818"/>
      <c r="L65" s="827"/>
      <c r="M65" s="828"/>
      <c r="N65" s="827"/>
      <c r="O65" s="829"/>
      <c r="P65" s="829"/>
      <c r="Q65" s="829"/>
      <c r="R65" s="819"/>
      <c r="S65" s="819"/>
      <c r="T65" s="771"/>
      <c r="U65" s="771"/>
    </row>
    <row r="66" spans="1:21" ht="8.25" customHeight="1">
      <c r="A66" s="326"/>
      <c r="B66" s="823"/>
      <c r="C66" s="824"/>
      <c r="D66" s="809"/>
      <c r="E66" s="817"/>
      <c r="F66" s="327"/>
      <c r="G66" s="327"/>
      <c r="H66" s="327"/>
      <c r="I66" s="818"/>
      <c r="J66" s="957"/>
      <c r="K66" s="818"/>
      <c r="L66" s="827"/>
      <c r="M66" s="828"/>
      <c r="N66" s="827"/>
      <c r="O66" s="829"/>
      <c r="P66" s="829"/>
      <c r="Q66" s="829"/>
      <c r="R66" s="819"/>
      <c r="S66" s="819"/>
      <c r="T66" s="771"/>
      <c r="U66" s="771"/>
    </row>
    <row r="67" spans="1:21" ht="8.25" customHeight="1">
      <c r="A67" s="326"/>
      <c r="B67" s="823"/>
      <c r="C67" s="824"/>
      <c r="D67" s="809"/>
      <c r="E67" s="817"/>
      <c r="F67" s="327"/>
      <c r="G67" s="327"/>
      <c r="H67" s="327"/>
      <c r="I67" s="818"/>
      <c r="J67" s="957"/>
      <c r="K67" s="818"/>
      <c r="L67" s="827"/>
      <c r="M67" s="828"/>
      <c r="N67" s="827"/>
      <c r="O67" s="829"/>
      <c r="P67" s="829"/>
      <c r="Q67" s="829"/>
      <c r="R67" s="819"/>
      <c r="S67" s="819"/>
      <c r="T67" s="771"/>
      <c r="U67" s="771"/>
    </row>
    <row r="68" spans="1:21" ht="8.25" customHeight="1">
      <c r="A68" s="326"/>
      <c r="B68" s="823"/>
      <c r="C68" s="824"/>
      <c r="D68" s="809"/>
      <c r="E68" s="817"/>
      <c r="F68" s="327"/>
      <c r="G68" s="327"/>
      <c r="H68" s="327"/>
      <c r="I68" s="818"/>
      <c r="J68" s="957"/>
      <c r="K68" s="818"/>
      <c r="L68" s="827"/>
      <c r="M68" s="828"/>
      <c r="N68" s="827"/>
      <c r="O68" s="829"/>
      <c r="P68" s="829"/>
      <c r="Q68" s="829"/>
      <c r="R68" s="819"/>
      <c r="S68" s="819"/>
      <c r="T68" s="771"/>
      <c r="U68" s="771"/>
    </row>
    <row r="69" spans="1:21" ht="8.25" customHeight="1">
      <c r="A69" s="326"/>
      <c r="B69" s="823"/>
      <c r="C69" s="824"/>
      <c r="D69" s="809"/>
      <c r="E69" s="817"/>
      <c r="F69" s="327"/>
      <c r="G69" s="327"/>
      <c r="H69" s="327"/>
      <c r="I69" s="818"/>
      <c r="J69" s="957"/>
      <c r="K69" s="818"/>
      <c r="L69" s="827"/>
      <c r="M69" s="828"/>
      <c r="N69" s="827"/>
      <c r="O69" s="829"/>
      <c r="P69" s="829"/>
      <c r="Q69" s="829"/>
      <c r="R69" s="819"/>
      <c r="S69" s="819"/>
      <c r="T69" s="771"/>
      <c r="U69" s="771"/>
    </row>
    <row r="70" spans="1:20" ht="8.25" customHeight="1">
      <c r="A70" s="754"/>
      <c r="B70" s="815"/>
      <c r="C70" s="837"/>
      <c r="D70" s="809"/>
      <c r="E70" s="817"/>
      <c r="F70" s="327"/>
      <c r="G70" s="327"/>
      <c r="H70" s="327"/>
      <c r="I70" s="818"/>
      <c r="J70" s="957"/>
      <c r="K70" s="818"/>
      <c r="L70" s="827"/>
      <c r="M70" s="828"/>
      <c r="N70" s="827"/>
      <c r="O70" s="829"/>
      <c r="P70" s="829"/>
      <c r="Q70" s="829"/>
      <c r="R70" s="819"/>
      <c r="S70" s="819"/>
      <c r="T70" s="771"/>
    </row>
  </sheetData>
  <mergeCells count="3">
    <mergeCell ref="A1:T1"/>
    <mergeCell ref="L3:M3"/>
    <mergeCell ref="R3:S3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63"/>
  <sheetViews>
    <sheetView workbookViewId="0" topLeftCell="A1">
      <selection activeCell="J68" sqref="J67:J68"/>
    </sheetView>
  </sheetViews>
  <sheetFormatPr defaultColWidth="9.140625" defaultRowHeight="8.25" customHeight="1"/>
  <cols>
    <col min="1" max="1" width="7.28125" style="558" bestFit="1" customWidth="1"/>
    <col min="2" max="2" width="4.57421875" style="546" bestFit="1" customWidth="1"/>
    <col min="3" max="3" width="4.421875" style="546" bestFit="1" customWidth="1"/>
    <col min="4" max="4" width="5.140625" style="546" bestFit="1" customWidth="1"/>
    <col min="5" max="5" width="5.140625" style="546" customWidth="1"/>
    <col min="6" max="6" width="4.7109375" style="649" bestFit="1" customWidth="1"/>
    <col min="7" max="7" width="4.421875" style="656" bestFit="1" customWidth="1"/>
    <col min="8" max="8" width="4.7109375" style="656" bestFit="1" customWidth="1"/>
    <col min="9" max="9" width="5.140625" style="656" bestFit="1" customWidth="1"/>
    <col min="10" max="10" width="4.7109375" style="667" bestFit="1" customWidth="1"/>
    <col min="11" max="11" width="5.140625" style="667" bestFit="1" customWidth="1"/>
    <col min="12" max="12" width="5.00390625" style="667" bestFit="1" customWidth="1"/>
    <col min="13" max="13" width="5.57421875" style="649" customWidth="1"/>
    <col min="14" max="14" width="5.57421875" style="653" bestFit="1" customWidth="1"/>
    <col min="15" max="15" width="5.28125" style="649" customWidth="1"/>
    <col min="16" max="16" width="5.00390625" style="653" bestFit="1" customWidth="1"/>
    <col min="17" max="17" width="7.28125" style="658" customWidth="1"/>
    <col min="18" max="18" width="6.140625" style="656" customWidth="1"/>
    <col min="19" max="19" width="6.57421875" style="658" customWidth="1"/>
    <col min="20" max="20" width="6.8515625" style="658" customWidth="1"/>
    <col min="21" max="21" width="3.8515625" style="658" bestFit="1" customWidth="1"/>
    <col min="22" max="16384" width="9.140625" style="546" customWidth="1"/>
  </cols>
  <sheetData>
    <row r="1" spans="1:21" ht="8.25" customHeight="1" thickBot="1">
      <c r="A1" s="1757" t="s">
        <v>218</v>
      </c>
      <c r="B1" s="1757"/>
      <c r="C1" s="1757"/>
      <c r="D1" s="1757"/>
      <c r="E1" s="1757"/>
      <c r="F1" s="1757"/>
      <c r="G1" s="1757"/>
      <c r="H1" s="1757"/>
      <c r="I1" s="1757"/>
      <c r="J1" s="1757"/>
      <c r="K1" s="1757"/>
      <c r="L1" s="1757"/>
      <c r="M1" s="1757"/>
      <c r="N1" s="1757"/>
      <c r="O1" s="1757"/>
      <c r="P1" s="1757"/>
      <c r="Q1" s="1757"/>
      <c r="R1" s="1757"/>
      <c r="S1" s="1757"/>
      <c r="T1" s="1757"/>
      <c r="U1" s="1757"/>
    </row>
    <row r="2" spans="1:21" s="558" customFormat="1" ht="8.25" customHeight="1" thickBot="1">
      <c r="A2" s="547"/>
      <c r="B2" s="548" t="s">
        <v>274</v>
      </c>
      <c r="C2" s="548"/>
      <c r="D2" s="548"/>
      <c r="E2" s="548"/>
      <c r="F2" s="549"/>
      <c r="G2" s="550"/>
      <c r="H2" s="550"/>
      <c r="I2" s="550"/>
      <c r="J2" s="551"/>
      <c r="K2" s="551"/>
      <c r="L2" s="551"/>
      <c r="M2" s="552"/>
      <c r="N2" s="553"/>
      <c r="O2" s="554" t="s">
        <v>209</v>
      </c>
      <c r="P2" s="555"/>
      <c r="Q2" s="556"/>
      <c r="R2" s="557"/>
      <c r="S2" s="1758"/>
      <c r="T2" s="1758"/>
      <c r="U2" s="1759"/>
    </row>
    <row r="3" spans="1:21" s="558" customFormat="1" ht="8.25" customHeight="1" thickBot="1">
      <c r="A3" s="559"/>
      <c r="B3" s="560" t="s">
        <v>199</v>
      </c>
      <c r="C3" s="560" t="s">
        <v>199</v>
      </c>
      <c r="D3" s="560" t="s">
        <v>199</v>
      </c>
      <c r="E3" s="560"/>
      <c r="F3" s="561"/>
      <c r="G3" s="562"/>
      <c r="H3" s="563"/>
      <c r="I3" s="563"/>
      <c r="J3" s="564"/>
      <c r="K3" s="565"/>
      <c r="L3" s="565"/>
      <c r="M3" s="566" t="s">
        <v>200</v>
      </c>
      <c r="N3" s="567"/>
      <c r="O3" s="568" t="s">
        <v>205</v>
      </c>
      <c r="P3" s="569"/>
      <c r="Q3" s="570" t="s">
        <v>210</v>
      </c>
      <c r="R3" s="571"/>
      <c r="S3" s="572" t="s">
        <v>161</v>
      </c>
      <c r="T3" s="573"/>
      <c r="U3" s="574"/>
    </row>
    <row r="4" spans="1:21" s="590" customFormat="1" ht="8.25" customHeight="1" thickBot="1">
      <c r="A4" s="575" t="s">
        <v>150</v>
      </c>
      <c r="B4" s="576">
        <v>1984</v>
      </c>
      <c r="C4" s="576">
        <v>1990</v>
      </c>
      <c r="D4" s="577">
        <v>1995</v>
      </c>
      <c r="E4" s="577">
        <v>1998</v>
      </c>
      <c r="F4" s="578">
        <v>2000</v>
      </c>
      <c r="G4" s="579">
        <v>2001</v>
      </c>
      <c r="H4" s="580">
        <v>2002</v>
      </c>
      <c r="I4" s="580">
        <v>2003</v>
      </c>
      <c r="J4" s="580">
        <v>2004</v>
      </c>
      <c r="K4" s="581">
        <v>2005</v>
      </c>
      <c r="L4" s="581" t="s">
        <v>157</v>
      </c>
      <c r="M4" s="582">
        <v>2004</v>
      </c>
      <c r="N4" s="583">
        <v>2005</v>
      </c>
      <c r="O4" s="584">
        <v>2004</v>
      </c>
      <c r="P4" s="585">
        <v>2005</v>
      </c>
      <c r="Q4" s="586" t="s">
        <v>154</v>
      </c>
      <c r="R4" s="587" t="s">
        <v>172</v>
      </c>
      <c r="S4" s="579">
        <v>2004</v>
      </c>
      <c r="T4" s="588">
        <v>2005</v>
      </c>
      <c r="U4" s="589" t="s">
        <v>152</v>
      </c>
    </row>
    <row r="5" spans="1:21" ht="8.25" customHeight="1">
      <c r="A5" s="591" t="s">
        <v>54</v>
      </c>
      <c r="B5" s="693">
        <v>1.5769944341372915</v>
      </c>
      <c r="C5" s="694">
        <v>3.278688524590164</v>
      </c>
      <c r="D5" s="695">
        <v>0.25773195876288657</v>
      </c>
      <c r="E5" s="1585">
        <v>0</v>
      </c>
      <c r="F5" s="694">
        <v>0</v>
      </c>
      <c r="G5" s="592">
        <v>0.08936550491510277</v>
      </c>
      <c r="H5" s="593">
        <v>0.08880994671403197</v>
      </c>
      <c r="I5" s="593">
        <v>0</v>
      </c>
      <c r="J5" s="593">
        <v>0</v>
      </c>
      <c r="K5" s="1583">
        <v>0</v>
      </c>
      <c r="L5" s="594">
        <f aca="true" t="shared" si="0" ref="L5:L36">RANK(K5,K$5:K$54,1)</f>
        <v>1</v>
      </c>
      <c r="M5" s="595">
        <v>1151</v>
      </c>
      <c r="N5" s="596">
        <v>1156</v>
      </c>
      <c r="O5" s="597">
        <v>0</v>
      </c>
      <c r="P5" s="1584">
        <v>0</v>
      </c>
      <c r="Q5" s="598">
        <f aca="true" t="shared" si="1" ref="Q5:Q36">K5-J5</f>
        <v>0</v>
      </c>
      <c r="R5" s="599">
        <f aca="true" t="shared" si="2" ref="R5:R36">K5-$B5</f>
        <v>-1.5769944341372915</v>
      </c>
      <c r="S5" s="592">
        <v>0</v>
      </c>
      <c r="T5" s="600">
        <f aca="true" t="shared" si="3" ref="T5:T36">K5/K$56</f>
        <v>0</v>
      </c>
      <c r="U5" s="601" t="s">
        <v>54</v>
      </c>
    </row>
    <row r="6" spans="1:21" ht="8.25" customHeight="1">
      <c r="A6" s="602" t="s">
        <v>58</v>
      </c>
      <c r="B6" s="696">
        <v>0</v>
      </c>
      <c r="C6" s="697">
        <v>0</v>
      </c>
      <c r="D6" s="698">
        <v>8.333333333333332</v>
      </c>
      <c r="E6" s="1586">
        <v>0.3373493975903614</v>
      </c>
      <c r="F6" s="697">
        <v>0.5025125628140703</v>
      </c>
      <c r="G6" s="603">
        <v>0.5025125628140703</v>
      </c>
      <c r="H6" s="604">
        <v>0.4784688995215311</v>
      </c>
      <c r="I6" s="604">
        <v>0.4672897196261682</v>
      </c>
      <c r="J6" s="604">
        <v>0</v>
      </c>
      <c r="K6" s="606">
        <v>0</v>
      </c>
      <c r="L6" s="594">
        <f t="shared" si="0"/>
        <v>1</v>
      </c>
      <c r="M6" s="607">
        <v>156</v>
      </c>
      <c r="N6" s="608">
        <v>162</v>
      </c>
      <c r="O6" s="609">
        <v>0</v>
      </c>
      <c r="P6" s="612">
        <v>0</v>
      </c>
      <c r="Q6" s="598">
        <f t="shared" si="1"/>
        <v>0</v>
      </c>
      <c r="R6" s="599">
        <f t="shared" si="2"/>
        <v>0</v>
      </c>
      <c r="S6" s="603">
        <v>0</v>
      </c>
      <c r="T6" s="600">
        <f t="shared" si="3"/>
        <v>0</v>
      </c>
      <c r="U6" s="611" t="s">
        <v>58</v>
      </c>
    </row>
    <row r="7" spans="1:21" ht="8.25" customHeight="1">
      <c r="A7" s="602" t="s">
        <v>59</v>
      </c>
      <c r="B7" s="696">
        <v>5.294780322944048</v>
      </c>
      <c r="C7" s="697">
        <v>4.1075429424943986</v>
      </c>
      <c r="D7" s="698">
        <v>1.3650885855358699</v>
      </c>
      <c r="E7" s="1586">
        <v>0.683682771194166</v>
      </c>
      <c r="F7" s="697">
        <v>0.08333333333333334</v>
      </c>
      <c r="G7" s="603">
        <v>0.10683760683760683</v>
      </c>
      <c r="H7" s="604">
        <v>0.16825574873808188</v>
      </c>
      <c r="I7" s="604">
        <v>0.14310246136233543</v>
      </c>
      <c r="J7" s="604">
        <v>0</v>
      </c>
      <c r="K7" s="606">
        <v>0</v>
      </c>
      <c r="L7" s="594">
        <f t="shared" si="0"/>
        <v>1</v>
      </c>
      <c r="M7" s="607">
        <v>2847</v>
      </c>
      <c r="N7" s="608">
        <v>2848</v>
      </c>
      <c r="O7" s="609">
        <v>0</v>
      </c>
      <c r="P7" s="612">
        <v>0</v>
      </c>
      <c r="Q7" s="598">
        <f t="shared" si="1"/>
        <v>0</v>
      </c>
      <c r="R7" s="599">
        <f t="shared" si="2"/>
        <v>-5.294780322944048</v>
      </c>
      <c r="S7" s="603">
        <v>0</v>
      </c>
      <c r="T7" s="600">
        <f t="shared" si="3"/>
        <v>0</v>
      </c>
      <c r="U7" s="611" t="s">
        <v>59</v>
      </c>
    </row>
    <row r="8" spans="1:21" ht="8.25" customHeight="1">
      <c r="A8" s="602" t="s">
        <v>60</v>
      </c>
      <c r="B8" s="696">
        <v>0.18254837531945967</v>
      </c>
      <c r="C8" s="697">
        <v>3.1792975970425137</v>
      </c>
      <c r="D8" s="697">
        <v>0</v>
      </c>
      <c r="E8" s="603">
        <v>1.8565400843881856</v>
      </c>
      <c r="F8" s="697">
        <v>0</v>
      </c>
      <c r="G8" s="603">
        <v>0</v>
      </c>
      <c r="H8" s="604">
        <v>0</v>
      </c>
      <c r="I8" s="604">
        <v>0</v>
      </c>
      <c r="J8" s="604">
        <v>0</v>
      </c>
      <c r="K8" s="606">
        <v>0</v>
      </c>
      <c r="L8" s="594">
        <f t="shared" si="0"/>
        <v>1</v>
      </c>
      <c r="M8" s="607">
        <v>2578</v>
      </c>
      <c r="N8" s="608">
        <v>2606</v>
      </c>
      <c r="O8" s="609">
        <v>0</v>
      </c>
      <c r="P8" s="612">
        <v>0</v>
      </c>
      <c r="Q8" s="598">
        <f t="shared" si="1"/>
        <v>0</v>
      </c>
      <c r="R8" s="599">
        <f t="shared" si="2"/>
        <v>-0.18254837531945967</v>
      </c>
      <c r="S8" s="603">
        <v>0</v>
      </c>
      <c r="T8" s="600">
        <f t="shared" si="3"/>
        <v>0</v>
      </c>
      <c r="U8" s="611" t="s">
        <v>60</v>
      </c>
    </row>
    <row r="9" spans="1:21" ht="8.25" customHeight="1">
      <c r="A9" s="602" t="s">
        <v>61</v>
      </c>
      <c r="B9" s="696">
        <v>0</v>
      </c>
      <c r="C9" s="697">
        <v>0</v>
      </c>
      <c r="D9" s="697">
        <v>0</v>
      </c>
      <c r="E9" s="603">
        <v>0.10845986984815618</v>
      </c>
      <c r="F9" s="697" t="s">
        <v>203</v>
      </c>
      <c r="G9" s="603">
        <v>0.8264462809917356</v>
      </c>
      <c r="H9" s="604">
        <v>0.5617977528089888</v>
      </c>
      <c r="I9" s="604">
        <v>0</v>
      </c>
      <c r="J9" s="604">
        <v>0</v>
      </c>
      <c r="K9" s="606">
        <v>0</v>
      </c>
      <c r="L9" s="594">
        <f t="shared" si="0"/>
        <v>1</v>
      </c>
      <c r="M9" s="607">
        <v>178</v>
      </c>
      <c r="N9" s="608">
        <v>110</v>
      </c>
      <c r="O9" s="609">
        <v>0</v>
      </c>
      <c r="P9" s="612">
        <v>0</v>
      </c>
      <c r="Q9" s="598">
        <f t="shared" si="1"/>
        <v>0</v>
      </c>
      <c r="R9" s="599">
        <f t="shared" si="2"/>
        <v>0</v>
      </c>
      <c r="S9" s="603">
        <v>0</v>
      </c>
      <c r="T9" s="600">
        <f t="shared" si="3"/>
        <v>0</v>
      </c>
      <c r="U9" s="611" t="s">
        <v>61</v>
      </c>
    </row>
    <row r="10" spans="1:21" ht="8.25" customHeight="1">
      <c r="A10" s="602" t="s">
        <v>63</v>
      </c>
      <c r="B10" s="696">
        <v>2.6006191950464395</v>
      </c>
      <c r="C10" s="697">
        <v>9.648058252427184</v>
      </c>
      <c r="D10" s="698">
        <v>0.8318478906714201</v>
      </c>
      <c r="E10" s="1586">
        <v>11.64695177434031</v>
      </c>
      <c r="F10" s="697">
        <v>0.17783046828689983</v>
      </c>
      <c r="G10" s="603">
        <v>0.05793742757821553</v>
      </c>
      <c r="H10" s="604">
        <v>0.057971014492753624</v>
      </c>
      <c r="I10" s="605">
        <v>0.4069767441860465</v>
      </c>
      <c r="J10" s="604">
        <v>0.058513750731421885</v>
      </c>
      <c r="K10" s="606">
        <v>0</v>
      </c>
      <c r="L10" s="594">
        <f t="shared" si="0"/>
        <v>1</v>
      </c>
      <c r="M10" s="607">
        <v>1709</v>
      </c>
      <c r="N10" s="608">
        <v>1706</v>
      </c>
      <c r="O10" s="609">
        <v>1</v>
      </c>
      <c r="P10" s="610">
        <v>0</v>
      </c>
      <c r="Q10" s="598">
        <f t="shared" si="1"/>
        <v>-0.058513750731421885</v>
      </c>
      <c r="R10" s="599">
        <f t="shared" si="2"/>
        <v>-2.6006191950464395</v>
      </c>
      <c r="S10" s="603">
        <v>0.06257429015998132</v>
      </c>
      <c r="T10" s="600">
        <f t="shared" si="3"/>
        <v>0</v>
      </c>
      <c r="U10" s="611" t="s">
        <v>63</v>
      </c>
    </row>
    <row r="11" spans="1:21" ht="8.25" customHeight="1">
      <c r="A11" s="602" t="s">
        <v>67</v>
      </c>
      <c r="B11" s="696">
        <v>0.6720430107526881</v>
      </c>
      <c r="C11" s="697">
        <v>1.0378510378510377</v>
      </c>
      <c r="D11" s="698">
        <v>0.29791459781529295</v>
      </c>
      <c r="E11" s="1586">
        <v>1.1406844106463878</v>
      </c>
      <c r="F11" s="697">
        <v>0</v>
      </c>
      <c r="G11" s="603">
        <v>0</v>
      </c>
      <c r="H11" s="604">
        <v>0</v>
      </c>
      <c r="I11" s="604">
        <v>0</v>
      </c>
      <c r="J11" s="604">
        <v>0</v>
      </c>
      <c r="K11" s="606">
        <v>0</v>
      </c>
      <c r="L11" s="594">
        <f t="shared" si="0"/>
        <v>1</v>
      </c>
      <c r="M11" s="607">
        <v>2339</v>
      </c>
      <c r="N11" s="608">
        <v>2335</v>
      </c>
      <c r="O11" s="609">
        <v>0</v>
      </c>
      <c r="P11" s="610">
        <v>0</v>
      </c>
      <c r="Q11" s="598">
        <f t="shared" si="1"/>
        <v>0</v>
      </c>
      <c r="R11" s="599">
        <f t="shared" si="2"/>
        <v>-0.6720430107526881</v>
      </c>
      <c r="S11" s="603">
        <v>0</v>
      </c>
      <c r="T11" s="600">
        <f t="shared" si="3"/>
        <v>0</v>
      </c>
      <c r="U11" s="611" t="s">
        <v>67</v>
      </c>
    </row>
    <row r="12" spans="1:21" ht="8.25" customHeight="1">
      <c r="A12" s="602" t="s">
        <v>69</v>
      </c>
      <c r="B12" s="696">
        <v>0</v>
      </c>
      <c r="C12" s="697">
        <v>0</v>
      </c>
      <c r="D12" s="698">
        <v>0.9174311926605505</v>
      </c>
      <c r="E12" s="1586">
        <v>0.9174311926605505</v>
      </c>
      <c r="F12" s="697">
        <v>1.282051282051282</v>
      </c>
      <c r="G12" s="603">
        <v>1.2820512820512822</v>
      </c>
      <c r="H12" s="604">
        <v>4.854368932038835</v>
      </c>
      <c r="I12" s="605">
        <v>5.454545454545454</v>
      </c>
      <c r="J12" s="604">
        <v>1.8292682926829267</v>
      </c>
      <c r="K12" s="606">
        <v>0</v>
      </c>
      <c r="L12" s="594">
        <f t="shared" si="0"/>
        <v>1</v>
      </c>
      <c r="M12" s="607">
        <v>164</v>
      </c>
      <c r="N12" s="608">
        <v>166</v>
      </c>
      <c r="O12" s="609">
        <v>3</v>
      </c>
      <c r="P12" s="610">
        <v>0</v>
      </c>
      <c r="Q12" s="598">
        <f t="shared" si="1"/>
        <v>-1.8292682926829267</v>
      </c>
      <c r="R12" s="599">
        <f t="shared" si="2"/>
        <v>0</v>
      </c>
      <c r="S12" s="603">
        <v>1.956209668598928</v>
      </c>
      <c r="T12" s="600">
        <f t="shared" si="3"/>
        <v>0</v>
      </c>
      <c r="U12" s="611" t="s">
        <v>69</v>
      </c>
    </row>
    <row r="13" spans="1:21" ht="8.25" customHeight="1">
      <c r="A13" s="602" t="s">
        <v>83</v>
      </c>
      <c r="B13" s="696">
        <v>0</v>
      </c>
      <c r="C13" s="697">
        <v>0.49261083743842365</v>
      </c>
      <c r="D13" s="698">
        <v>0</v>
      </c>
      <c r="E13" s="1586">
        <v>0.6607929515418502</v>
      </c>
      <c r="F13" s="697">
        <v>0</v>
      </c>
      <c r="G13" s="603">
        <v>0</v>
      </c>
      <c r="H13" s="604">
        <v>0</v>
      </c>
      <c r="I13" s="604">
        <v>0</v>
      </c>
      <c r="J13" s="604">
        <v>0</v>
      </c>
      <c r="K13" s="606">
        <v>0</v>
      </c>
      <c r="L13" s="594">
        <f t="shared" si="0"/>
        <v>1</v>
      </c>
      <c r="M13" s="607">
        <v>1396</v>
      </c>
      <c r="N13" s="608">
        <v>1405</v>
      </c>
      <c r="O13" s="609">
        <v>0</v>
      </c>
      <c r="P13" s="610">
        <v>0</v>
      </c>
      <c r="Q13" s="598">
        <f t="shared" si="1"/>
        <v>0</v>
      </c>
      <c r="R13" s="599">
        <f t="shared" si="2"/>
        <v>0</v>
      </c>
      <c r="S13" s="603">
        <v>0</v>
      </c>
      <c r="T13" s="600">
        <f t="shared" si="3"/>
        <v>0</v>
      </c>
      <c r="U13" s="611" t="s">
        <v>83</v>
      </c>
    </row>
    <row r="14" spans="1:21" ht="8.25" customHeight="1">
      <c r="A14" s="602" t="s">
        <v>94</v>
      </c>
      <c r="B14" s="696">
        <v>3.625377643504532</v>
      </c>
      <c r="C14" s="697">
        <v>0.14684287812041116</v>
      </c>
      <c r="D14" s="698">
        <v>0.0992063492063492</v>
      </c>
      <c r="E14" s="1586">
        <v>0</v>
      </c>
      <c r="F14" s="697">
        <v>0</v>
      </c>
      <c r="G14" s="603">
        <v>0.40816326530612246</v>
      </c>
      <c r="H14" s="604">
        <v>0.3157894736842105</v>
      </c>
      <c r="I14" s="604">
        <v>0</v>
      </c>
      <c r="J14" s="604">
        <v>0</v>
      </c>
      <c r="K14" s="606">
        <v>0</v>
      </c>
      <c r="L14" s="594">
        <f t="shared" si="0"/>
        <v>1</v>
      </c>
      <c r="M14" s="607">
        <v>960</v>
      </c>
      <c r="N14" s="608">
        <v>989</v>
      </c>
      <c r="O14" s="609">
        <v>0</v>
      </c>
      <c r="P14" s="610">
        <v>0</v>
      </c>
      <c r="Q14" s="598">
        <f t="shared" si="1"/>
        <v>0</v>
      </c>
      <c r="R14" s="599">
        <f t="shared" si="2"/>
        <v>-3.625377643504532</v>
      </c>
      <c r="S14" s="603">
        <v>0</v>
      </c>
      <c r="T14" s="600">
        <f t="shared" si="3"/>
        <v>0</v>
      </c>
      <c r="U14" s="611" t="s">
        <v>94</v>
      </c>
    </row>
    <row r="15" spans="1:21" ht="8.25" customHeight="1">
      <c r="A15" s="602" t="s">
        <v>66</v>
      </c>
      <c r="B15" s="696">
        <v>5.291805261566374</v>
      </c>
      <c r="C15" s="697">
        <v>1.4769230769230768</v>
      </c>
      <c r="D15" s="698">
        <v>0.15787811809283234</v>
      </c>
      <c r="E15" s="1586">
        <v>0</v>
      </c>
      <c r="F15" s="697">
        <v>0.03186743148502231</v>
      </c>
      <c r="G15" s="603">
        <v>0.15817779183802594</v>
      </c>
      <c r="H15" s="604">
        <v>0.15812776723592664</v>
      </c>
      <c r="I15" s="605">
        <v>0.03197953309881676</v>
      </c>
      <c r="J15" s="604">
        <v>0.06521030322791001</v>
      </c>
      <c r="K15" s="606">
        <v>0.033123550844650546</v>
      </c>
      <c r="L15" s="594">
        <f t="shared" si="0"/>
        <v>11</v>
      </c>
      <c r="M15" s="607">
        <v>3067</v>
      </c>
      <c r="N15" s="608">
        <v>3019</v>
      </c>
      <c r="O15" s="609">
        <v>2</v>
      </c>
      <c r="P15" s="610">
        <v>1</v>
      </c>
      <c r="Q15" s="598">
        <f t="shared" si="1"/>
        <v>-0.03208675238325946</v>
      </c>
      <c r="R15" s="599">
        <f t="shared" si="2"/>
        <v>-5.258681710721723</v>
      </c>
      <c r="S15" s="603">
        <v>0.06973554736446565</v>
      </c>
      <c r="T15" s="600">
        <f t="shared" si="3"/>
        <v>0.03905842886582723</v>
      </c>
      <c r="U15" s="611" t="s">
        <v>66</v>
      </c>
    </row>
    <row r="16" spans="1:21" ht="8.25" customHeight="1">
      <c r="A16" s="602" t="s">
        <v>76</v>
      </c>
      <c r="B16" s="696">
        <v>18.75</v>
      </c>
      <c r="C16" s="697">
        <v>8.420551855375832</v>
      </c>
      <c r="D16" s="698">
        <v>1.4492753623188406</v>
      </c>
      <c r="E16" s="1586">
        <v>2.0921770770163732</v>
      </c>
      <c r="F16" s="697">
        <v>0.34403669724770647</v>
      </c>
      <c r="G16" s="603">
        <v>0.1147227533460803</v>
      </c>
      <c r="H16" s="604">
        <v>0.11467889908256881</v>
      </c>
      <c r="I16" s="605">
        <v>0.11459129106187929</v>
      </c>
      <c r="J16" s="604">
        <v>0.11463507833397019</v>
      </c>
      <c r="K16" s="606">
        <v>0.03821169277799007</v>
      </c>
      <c r="L16" s="594">
        <f t="shared" si="0"/>
        <v>12</v>
      </c>
      <c r="M16" s="607">
        <v>2617</v>
      </c>
      <c r="N16" s="608">
        <v>2617</v>
      </c>
      <c r="O16" s="609">
        <v>3</v>
      </c>
      <c r="P16" s="610">
        <v>1</v>
      </c>
      <c r="Q16" s="598">
        <f t="shared" si="1"/>
        <v>-0.07642338555598012</v>
      </c>
      <c r="R16" s="599">
        <f t="shared" si="2"/>
        <v>-18.71178830722201</v>
      </c>
      <c r="S16" s="603">
        <v>0.12259013589997103</v>
      </c>
      <c r="T16" s="600">
        <f t="shared" si="3"/>
        <v>0.04505823337635934</v>
      </c>
      <c r="U16" s="611" t="s">
        <v>76</v>
      </c>
    </row>
    <row r="17" spans="1:21" ht="8.25" customHeight="1">
      <c r="A17" s="602" t="s">
        <v>100</v>
      </c>
      <c r="B17" s="696">
        <v>0.8754863813229572</v>
      </c>
      <c r="C17" s="697">
        <v>0</v>
      </c>
      <c r="D17" s="698">
        <v>0.0612369871402327</v>
      </c>
      <c r="E17" s="1586">
        <v>0.17931858936043038</v>
      </c>
      <c r="F17" s="697">
        <v>0.15113350125944583</v>
      </c>
      <c r="G17" s="603">
        <v>0</v>
      </c>
      <c r="H17" s="604">
        <v>0</v>
      </c>
      <c r="I17" s="604">
        <v>0</v>
      </c>
      <c r="J17" s="604">
        <v>0</v>
      </c>
      <c r="K17" s="606">
        <v>0.05042864346949068</v>
      </c>
      <c r="L17" s="594">
        <f t="shared" si="0"/>
        <v>13</v>
      </c>
      <c r="M17" s="607">
        <v>1984</v>
      </c>
      <c r="N17" s="608">
        <v>1983</v>
      </c>
      <c r="O17" s="609">
        <v>0</v>
      </c>
      <c r="P17" s="610">
        <v>1</v>
      </c>
      <c r="Q17" s="598">
        <f t="shared" si="1"/>
        <v>0.05042864346949068</v>
      </c>
      <c r="R17" s="599">
        <f t="shared" si="2"/>
        <v>-0.8250577378534665</v>
      </c>
      <c r="S17" s="603">
        <v>0</v>
      </c>
      <c r="T17" s="600">
        <f t="shared" si="3"/>
        <v>0.05946414359351105</v>
      </c>
      <c r="U17" s="611" t="s">
        <v>100</v>
      </c>
    </row>
    <row r="18" spans="1:21" ht="8.25" customHeight="1">
      <c r="A18" s="602" t="s">
        <v>90</v>
      </c>
      <c r="B18" s="696">
        <v>6.60621761658031</v>
      </c>
      <c r="C18" s="697">
        <v>0</v>
      </c>
      <c r="D18" s="698">
        <v>0.28368794326241137</v>
      </c>
      <c r="E18" s="1586">
        <v>3.085714285714286</v>
      </c>
      <c r="F18" s="697">
        <v>0.3417634996582365</v>
      </c>
      <c r="G18" s="603">
        <v>0.33444816053511706</v>
      </c>
      <c r="H18" s="604">
        <v>1.0087424344317417</v>
      </c>
      <c r="I18" s="605">
        <v>0.5383580080753702</v>
      </c>
      <c r="J18" s="604">
        <v>0.3362474781439139</v>
      </c>
      <c r="K18" s="613">
        <v>0.0763358778625954</v>
      </c>
      <c r="L18" s="594">
        <f t="shared" si="0"/>
        <v>14</v>
      </c>
      <c r="M18" s="607">
        <v>1487</v>
      </c>
      <c r="N18" s="608">
        <v>1310</v>
      </c>
      <c r="O18" s="609">
        <v>5</v>
      </c>
      <c r="P18" s="610">
        <v>1</v>
      </c>
      <c r="Q18" s="598">
        <f t="shared" si="1"/>
        <v>-0.25991160028131854</v>
      </c>
      <c r="R18" s="599">
        <f t="shared" si="2"/>
        <v>-6.529881738717715</v>
      </c>
      <c r="S18" s="603">
        <v>0.3595812437236317</v>
      </c>
      <c r="T18" s="600">
        <f t="shared" si="3"/>
        <v>0.09001327995872699</v>
      </c>
      <c r="U18" s="611" t="s">
        <v>90</v>
      </c>
    </row>
    <row r="19" spans="1:21" ht="8.25" customHeight="1">
      <c r="A19" s="602" t="s">
        <v>97</v>
      </c>
      <c r="B19" s="696">
        <v>0.44150110375275936</v>
      </c>
      <c r="C19" s="697">
        <v>0</v>
      </c>
      <c r="D19" s="698">
        <v>0.09551098376313276</v>
      </c>
      <c r="E19" s="1586">
        <v>0.11730205278592376</v>
      </c>
      <c r="F19" s="697">
        <v>0.09610764055742432</v>
      </c>
      <c r="G19" s="603">
        <v>0.1443001443001443</v>
      </c>
      <c r="H19" s="604">
        <v>0.09615384615384616</v>
      </c>
      <c r="I19" s="605">
        <v>0.1430615164520744</v>
      </c>
      <c r="J19" s="604">
        <v>0.15166835187057634</v>
      </c>
      <c r="K19" s="606">
        <v>0.10095911155981827</v>
      </c>
      <c r="L19" s="594">
        <f t="shared" si="0"/>
        <v>15</v>
      </c>
      <c r="M19" s="607">
        <v>1978</v>
      </c>
      <c r="N19" s="608">
        <v>1981</v>
      </c>
      <c r="O19" s="609">
        <v>3</v>
      </c>
      <c r="P19" s="610">
        <v>2</v>
      </c>
      <c r="Q19" s="598">
        <f t="shared" si="1"/>
        <v>-0.050709240310758075</v>
      </c>
      <c r="R19" s="599">
        <f t="shared" si="2"/>
        <v>-0.3405419921929411</v>
      </c>
      <c r="S19" s="603">
        <v>0.1621933193378282</v>
      </c>
      <c r="T19" s="600">
        <f t="shared" si="3"/>
        <v>0.1190483561291594</v>
      </c>
      <c r="U19" s="611" t="s">
        <v>97</v>
      </c>
    </row>
    <row r="20" spans="1:21" ht="8.25" customHeight="1">
      <c r="A20" s="602" t="s">
        <v>82</v>
      </c>
      <c r="B20" s="696">
        <v>44.65863453815261</v>
      </c>
      <c r="C20" s="697">
        <v>0.2180232558139535</v>
      </c>
      <c r="D20" s="698">
        <v>7.6496674057649665</v>
      </c>
      <c r="E20" s="1586">
        <v>0.09671179883945842</v>
      </c>
      <c r="F20" s="697">
        <v>1.8201875344732488</v>
      </c>
      <c r="G20" s="603">
        <v>0.22038567493112948</v>
      </c>
      <c r="H20" s="604">
        <v>0.3303964757709251</v>
      </c>
      <c r="I20" s="605">
        <v>0.3280481137233461</v>
      </c>
      <c r="J20" s="604">
        <v>0.10917030567685589</v>
      </c>
      <c r="K20" s="606">
        <v>0.10922992900054614</v>
      </c>
      <c r="L20" s="594">
        <f t="shared" si="0"/>
        <v>16</v>
      </c>
      <c r="M20" s="607">
        <v>1832</v>
      </c>
      <c r="N20" s="608">
        <v>1831</v>
      </c>
      <c r="O20" s="609">
        <v>2</v>
      </c>
      <c r="P20" s="610">
        <v>2</v>
      </c>
      <c r="Q20" s="598">
        <f t="shared" si="1"/>
        <v>5.962332369024992E-05</v>
      </c>
      <c r="R20" s="599">
        <f t="shared" si="2"/>
        <v>-44.54940460915206</v>
      </c>
      <c r="S20" s="603">
        <v>0.11674613742730137</v>
      </c>
      <c r="T20" s="600">
        <f t="shared" si="3"/>
        <v>0.12880108874487425</v>
      </c>
      <c r="U20" s="611" t="s">
        <v>82</v>
      </c>
    </row>
    <row r="21" spans="1:21" ht="8.25" customHeight="1">
      <c r="A21" s="602" t="s">
        <v>73</v>
      </c>
      <c r="B21" s="696">
        <v>0.05865102639296188</v>
      </c>
      <c r="C21" s="697">
        <v>0.02978850163836759</v>
      </c>
      <c r="D21" s="699">
        <v>2.4376576071728775</v>
      </c>
      <c r="E21" s="1587">
        <v>0.09770395701025891</v>
      </c>
      <c r="F21" s="697">
        <v>0.02795638803466592</v>
      </c>
      <c r="G21" s="603">
        <v>0.13912075681691707</v>
      </c>
      <c r="H21" s="604">
        <v>0.027785495971103084</v>
      </c>
      <c r="I21" s="605">
        <v>0.05561735261401557</v>
      </c>
      <c r="J21" s="604">
        <v>0.25139664804469275</v>
      </c>
      <c r="K21" s="606">
        <v>0.13958682300390843</v>
      </c>
      <c r="L21" s="594">
        <f t="shared" si="0"/>
        <v>17</v>
      </c>
      <c r="M21" s="607">
        <v>3580</v>
      </c>
      <c r="N21" s="608">
        <v>3582</v>
      </c>
      <c r="O21" s="609">
        <v>9</v>
      </c>
      <c r="P21" s="610">
        <v>5</v>
      </c>
      <c r="Q21" s="598">
        <f t="shared" si="1"/>
        <v>-0.11180982504078432</v>
      </c>
      <c r="R21" s="599">
        <f t="shared" si="2"/>
        <v>0.08093579661094655</v>
      </c>
      <c r="S21" s="603">
        <v>0.26884222261191976</v>
      </c>
      <c r="T21" s="600">
        <f t="shared" si="3"/>
        <v>0.16459714788656113</v>
      </c>
      <c r="U21" s="611" t="s">
        <v>73</v>
      </c>
    </row>
    <row r="22" spans="1:21" ht="8.25" customHeight="1">
      <c r="A22" s="602" t="s">
        <v>93</v>
      </c>
      <c r="B22" s="696">
        <v>2.4965672200724005</v>
      </c>
      <c r="C22" s="697">
        <v>1.41718334809566</v>
      </c>
      <c r="D22" s="698">
        <v>4.004499437570304</v>
      </c>
      <c r="E22" s="1586">
        <v>2.5535420098846786</v>
      </c>
      <c r="F22" s="697">
        <v>0.377852056387153</v>
      </c>
      <c r="G22" s="603">
        <v>0.14509576320371445</v>
      </c>
      <c r="H22" s="604">
        <v>0.26246719160104987</v>
      </c>
      <c r="I22" s="605">
        <v>0.26292725679228746</v>
      </c>
      <c r="J22" s="604">
        <v>0.08736167734420501</v>
      </c>
      <c r="K22" s="606">
        <v>0.1453699665649077</v>
      </c>
      <c r="L22" s="594">
        <f t="shared" si="0"/>
        <v>18</v>
      </c>
      <c r="M22" s="607">
        <v>6868</v>
      </c>
      <c r="N22" s="608">
        <v>6879</v>
      </c>
      <c r="O22" s="609">
        <v>6</v>
      </c>
      <c r="P22" s="610">
        <v>10</v>
      </c>
      <c r="Q22" s="598">
        <f t="shared" si="1"/>
        <v>0.05800828922070268</v>
      </c>
      <c r="R22" s="599">
        <f t="shared" si="2"/>
        <v>-2.3511972535074928</v>
      </c>
      <c r="S22" s="603">
        <v>0.09342410764421206</v>
      </c>
      <c r="T22" s="600">
        <f t="shared" si="3"/>
        <v>0.17141648022377148</v>
      </c>
      <c r="U22" s="611" t="s">
        <v>93</v>
      </c>
    </row>
    <row r="23" spans="1:21" ht="8.25" customHeight="1">
      <c r="A23" s="602" t="s">
        <v>92</v>
      </c>
      <c r="B23" s="696">
        <v>1.1310084825636193</v>
      </c>
      <c r="C23" s="697">
        <v>5.193578847969783</v>
      </c>
      <c r="D23" s="698">
        <v>0.6162464985994398</v>
      </c>
      <c r="E23" s="1586">
        <v>0.6600660066006601</v>
      </c>
      <c r="F23" s="697">
        <v>0.05941770647653001</v>
      </c>
      <c r="G23" s="603">
        <v>0.05350454788657036</v>
      </c>
      <c r="H23" s="604">
        <v>0.27129679869777534</v>
      </c>
      <c r="I23" s="605">
        <v>0</v>
      </c>
      <c r="J23" s="604">
        <v>0.11337868480725624</v>
      </c>
      <c r="K23" s="606">
        <v>0.16930022573363432</v>
      </c>
      <c r="L23" s="594">
        <f t="shared" si="0"/>
        <v>19</v>
      </c>
      <c r="M23" s="607">
        <v>1764</v>
      </c>
      <c r="N23" s="608">
        <v>1772</v>
      </c>
      <c r="O23" s="609">
        <v>2</v>
      </c>
      <c r="P23" s="610">
        <v>3</v>
      </c>
      <c r="Q23" s="598">
        <f t="shared" si="1"/>
        <v>0.05592154092637808</v>
      </c>
      <c r="R23" s="599">
        <f t="shared" si="2"/>
        <v>-0.961708256829985</v>
      </c>
      <c r="S23" s="603">
        <v>0.12124655542336517</v>
      </c>
      <c r="T23" s="600">
        <f t="shared" si="3"/>
        <v>0.19963441887008873</v>
      </c>
      <c r="U23" s="611" t="s">
        <v>92</v>
      </c>
    </row>
    <row r="24" spans="1:21" ht="8.25" customHeight="1">
      <c r="A24" s="602" t="s">
        <v>65</v>
      </c>
      <c r="B24" s="696">
        <v>0</v>
      </c>
      <c r="C24" s="697">
        <v>0</v>
      </c>
      <c r="D24" s="698">
        <v>1.9036287923854849</v>
      </c>
      <c r="E24" s="1586">
        <v>0.5474452554744526</v>
      </c>
      <c r="F24" s="697">
        <v>0.05807200929152149</v>
      </c>
      <c r="G24" s="603">
        <v>0.0578368999421631</v>
      </c>
      <c r="H24" s="604">
        <v>0.17321016166281755</v>
      </c>
      <c r="I24" s="605">
        <v>0.1721170395869191</v>
      </c>
      <c r="J24" s="604">
        <v>0.17211703958691912</v>
      </c>
      <c r="K24" s="606">
        <v>0.1722158438576349</v>
      </c>
      <c r="L24" s="594">
        <f t="shared" si="0"/>
        <v>20</v>
      </c>
      <c r="M24" s="607">
        <v>1743</v>
      </c>
      <c r="N24" s="608">
        <v>1742</v>
      </c>
      <c r="O24" s="609">
        <v>3</v>
      </c>
      <c r="P24" s="610">
        <v>3</v>
      </c>
      <c r="Q24" s="598">
        <f t="shared" si="1"/>
        <v>9.880427071576325E-05</v>
      </c>
      <c r="R24" s="599">
        <f t="shared" si="2"/>
        <v>0.1722158438576349</v>
      </c>
      <c r="S24" s="603">
        <v>0.18406103594390374</v>
      </c>
      <c r="T24" s="600">
        <f t="shared" si="3"/>
        <v>0.2030724398609628</v>
      </c>
      <c r="U24" s="611" t="s">
        <v>65</v>
      </c>
    </row>
    <row r="25" spans="1:21" ht="8.25" customHeight="1">
      <c r="A25" s="602" t="s">
        <v>70</v>
      </c>
      <c r="B25" s="696">
        <v>8.430913348946136</v>
      </c>
      <c r="C25" s="697">
        <v>3.6072144288577155</v>
      </c>
      <c r="D25" s="698">
        <v>1.092896174863388</v>
      </c>
      <c r="E25" s="1586">
        <v>0.8962868117797695</v>
      </c>
      <c r="F25" s="697">
        <v>0.3738317757009346</v>
      </c>
      <c r="G25" s="603">
        <v>0.7246376811594203</v>
      </c>
      <c r="H25" s="604">
        <v>0.9276437847866419</v>
      </c>
      <c r="I25" s="605">
        <v>0.4576659038901602</v>
      </c>
      <c r="J25" s="604">
        <v>1.3921113689095126</v>
      </c>
      <c r="K25" s="606">
        <v>0.23148148148148145</v>
      </c>
      <c r="L25" s="594">
        <f t="shared" si="0"/>
        <v>21</v>
      </c>
      <c r="M25" s="607">
        <v>431</v>
      </c>
      <c r="N25" s="608">
        <v>432</v>
      </c>
      <c r="O25" s="609">
        <v>6</v>
      </c>
      <c r="P25" s="610">
        <v>1</v>
      </c>
      <c r="Q25" s="598">
        <f t="shared" si="1"/>
        <v>-1.1606298874280312</v>
      </c>
      <c r="R25" s="599">
        <f t="shared" si="2"/>
        <v>-8.199431867464655</v>
      </c>
      <c r="S25" s="603">
        <v>1.4887164067295786</v>
      </c>
      <c r="T25" s="600">
        <f t="shared" si="3"/>
        <v>0.2729569369118805</v>
      </c>
      <c r="U25" s="611" t="s">
        <v>70</v>
      </c>
    </row>
    <row r="26" spans="1:21" ht="8.25" customHeight="1">
      <c r="A26" s="602" t="s">
        <v>85</v>
      </c>
      <c r="B26" s="696">
        <v>1.7687934301958308</v>
      </c>
      <c r="C26" s="697">
        <v>0</v>
      </c>
      <c r="D26" s="698">
        <v>0.18026137899954936</v>
      </c>
      <c r="E26" s="1586">
        <v>1.3119533527696794</v>
      </c>
      <c r="F26" s="697">
        <v>0.13440860215053765</v>
      </c>
      <c r="G26" s="603">
        <v>0.08932559178204555</v>
      </c>
      <c r="H26" s="604">
        <v>0.08904719501335707</v>
      </c>
      <c r="I26" s="605">
        <v>0.05167958656330749</v>
      </c>
      <c r="J26" s="604">
        <v>0.25667351129363447</v>
      </c>
      <c r="K26" s="606">
        <v>0.3045685279187817</v>
      </c>
      <c r="L26" s="594">
        <f t="shared" si="0"/>
        <v>22</v>
      </c>
      <c r="M26" s="607">
        <v>1948</v>
      </c>
      <c r="N26" s="608">
        <v>1970</v>
      </c>
      <c r="O26" s="609">
        <v>5</v>
      </c>
      <c r="P26" s="610">
        <v>6</v>
      </c>
      <c r="Q26" s="598">
        <f t="shared" si="1"/>
        <v>0.047895016625147224</v>
      </c>
      <c r="R26" s="599">
        <f t="shared" si="2"/>
        <v>-1.464224902277049</v>
      </c>
      <c r="S26" s="603">
        <v>0.27448527177466137</v>
      </c>
      <c r="T26" s="600">
        <f t="shared" si="3"/>
        <v>0.3591392794292357</v>
      </c>
      <c r="U26" s="611" t="s">
        <v>85</v>
      </c>
    </row>
    <row r="27" spans="1:21" ht="8.25" customHeight="1">
      <c r="A27" s="602" t="s">
        <v>98</v>
      </c>
      <c r="B27" s="696">
        <v>3.9317281316671746</v>
      </c>
      <c r="C27" s="697">
        <v>0</v>
      </c>
      <c r="D27" s="698">
        <v>0.6701631701631702</v>
      </c>
      <c r="E27" s="1586">
        <v>2.1532438478747205</v>
      </c>
      <c r="F27" s="697">
        <v>0.8915304606240713</v>
      </c>
      <c r="G27" s="603">
        <v>0.5963029218843172</v>
      </c>
      <c r="H27" s="604">
        <v>0.35714285714285715</v>
      </c>
      <c r="I27" s="605">
        <v>0.39938556067588327</v>
      </c>
      <c r="J27" s="604">
        <v>0.2235707441711913</v>
      </c>
      <c r="K27" s="606">
        <v>0.34471952366029457</v>
      </c>
      <c r="L27" s="594">
        <f t="shared" si="0"/>
        <v>23</v>
      </c>
      <c r="M27" s="607">
        <v>3131</v>
      </c>
      <c r="N27" s="608">
        <v>3191</v>
      </c>
      <c r="O27" s="609">
        <v>7</v>
      </c>
      <c r="P27" s="610">
        <v>11</v>
      </c>
      <c r="Q27" s="598">
        <f t="shared" si="1"/>
        <v>0.12114877948910327</v>
      </c>
      <c r="R27" s="599">
        <f t="shared" si="2"/>
        <v>-3.58700860800688</v>
      </c>
      <c r="S27" s="603">
        <v>0.23908535074540288</v>
      </c>
      <c r="T27" s="600">
        <f t="shared" si="3"/>
        <v>0.40648428837519784</v>
      </c>
      <c r="U27" s="611" t="s">
        <v>98</v>
      </c>
    </row>
    <row r="28" spans="1:21" ht="8.25" customHeight="1">
      <c r="A28" s="602" t="s">
        <v>72</v>
      </c>
      <c r="B28" s="696">
        <v>26.435845213849284</v>
      </c>
      <c r="C28" s="697">
        <v>1.292743953294412</v>
      </c>
      <c r="D28" s="698">
        <v>0.4746257758305951</v>
      </c>
      <c r="E28" s="1586">
        <v>0.8527386028205969</v>
      </c>
      <c r="F28" s="697">
        <v>1.2004365223717717</v>
      </c>
      <c r="G28" s="603">
        <v>2.9688631426502536</v>
      </c>
      <c r="H28" s="604">
        <v>1.7010495837857402</v>
      </c>
      <c r="I28" s="605">
        <v>0.6643220007815553</v>
      </c>
      <c r="J28" s="604">
        <v>0.35074045206547155</v>
      </c>
      <c r="K28" s="606">
        <v>0.34843205574912894</v>
      </c>
      <c r="L28" s="594">
        <f t="shared" si="0"/>
        <v>24</v>
      </c>
      <c r="M28" s="607">
        <v>2566</v>
      </c>
      <c r="N28" s="608">
        <v>2583</v>
      </c>
      <c r="O28" s="609">
        <v>9</v>
      </c>
      <c r="P28" s="610">
        <v>9</v>
      </c>
      <c r="Q28" s="598">
        <f t="shared" si="1"/>
        <v>-0.002308396316342609</v>
      </c>
      <c r="R28" s="599">
        <f t="shared" si="2"/>
        <v>-26.087413158100155</v>
      </c>
      <c r="S28" s="603">
        <v>0.3750799520462481</v>
      </c>
      <c r="T28" s="600">
        <f t="shared" si="3"/>
        <v>0.41086200956770874</v>
      </c>
      <c r="U28" s="611" t="s">
        <v>72</v>
      </c>
    </row>
    <row r="29" spans="1:21" ht="8.25" customHeight="1">
      <c r="A29" s="602" t="s">
        <v>99</v>
      </c>
      <c r="B29" s="696">
        <v>4.742268041237113</v>
      </c>
      <c r="C29" s="697">
        <v>0.5859375</v>
      </c>
      <c r="D29" s="697">
        <v>0.7604562737642585</v>
      </c>
      <c r="E29" s="603">
        <v>0.7027027027027027</v>
      </c>
      <c r="F29" s="697">
        <v>0.37002775208140615</v>
      </c>
      <c r="G29" s="603">
        <v>1.0185185185185186</v>
      </c>
      <c r="H29" s="604">
        <v>1.0185185185185186</v>
      </c>
      <c r="I29" s="605">
        <v>1.0185185185185186</v>
      </c>
      <c r="J29" s="604">
        <v>0.2633889376646181</v>
      </c>
      <c r="K29" s="606">
        <v>0.4646840148698885</v>
      </c>
      <c r="L29" s="594">
        <f t="shared" si="0"/>
        <v>25</v>
      </c>
      <c r="M29" s="607">
        <v>1139</v>
      </c>
      <c r="N29" s="608">
        <v>1076</v>
      </c>
      <c r="O29" s="609">
        <v>3</v>
      </c>
      <c r="P29" s="610">
        <v>5</v>
      </c>
      <c r="Q29" s="598">
        <f t="shared" si="1"/>
        <v>0.2012950772052704</v>
      </c>
      <c r="R29" s="599">
        <f t="shared" si="2"/>
        <v>-4.277584026367225</v>
      </c>
      <c r="S29" s="603">
        <v>0.2816667125989677</v>
      </c>
      <c r="T29" s="600">
        <f t="shared" si="3"/>
        <v>0.5479432934290539</v>
      </c>
      <c r="U29" s="611" t="s">
        <v>99</v>
      </c>
    </row>
    <row r="30" spans="1:21" ht="8.25" customHeight="1">
      <c r="A30" s="602" t="s">
        <v>53</v>
      </c>
      <c r="B30" s="696">
        <v>0.31413612565445026</v>
      </c>
      <c r="C30" s="697">
        <v>0</v>
      </c>
      <c r="D30" s="697">
        <v>0.28653295128939826</v>
      </c>
      <c r="E30" s="603">
        <v>0.3431185665268776</v>
      </c>
      <c r="F30" s="697">
        <v>0.7696007696007696</v>
      </c>
      <c r="G30" s="603">
        <v>0.7759456838021338</v>
      </c>
      <c r="H30" s="604">
        <v>0.8686765457332652</v>
      </c>
      <c r="I30" s="605">
        <v>1.2999071494893222</v>
      </c>
      <c r="J30" s="604">
        <v>0.46146746654360865</v>
      </c>
      <c r="K30" s="606">
        <v>0.4943820224719101</v>
      </c>
      <c r="L30" s="594">
        <f t="shared" si="0"/>
        <v>26</v>
      </c>
      <c r="M30" s="607">
        <v>2167</v>
      </c>
      <c r="N30" s="608">
        <v>2225</v>
      </c>
      <c r="O30" s="609">
        <v>10</v>
      </c>
      <c r="P30" s="610">
        <v>11</v>
      </c>
      <c r="Q30" s="598">
        <f t="shared" si="1"/>
        <v>0.03291455592830145</v>
      </c>
      <c r="R30" s="599">
        <f t="shared" si="2"/>
        <v>0.18024589681745984</v>
      </c>
      <c r="S30" s="603">
        <v>0.49349082548873124</v>
      </c>
      <c r="T30" s="600">
        <f t="shared" si="3"/>
        <v>0.5829624108787669</v>
      </c>
      <c r="U30" s="611" t="s">
        <v>53</v>
      </c>
    </row>
    <row r="31" spans="1:21" ht="8.25" customHeight="1">
      <c r="A31" s="602" t="s">
        <v>55</v>
      </c>
      <c r="B31" s="696">
        <v>1.188511059755695</v>
      </c>
      <c r="C31" s="697">
        <v>0</v>
      </c>
      <c r="D31" s="698">
        <v>0.35222542427153375</v>
      </c>
      <c r="E31" s="1586">
        <v>1.9099590723055935</v>
      </c>
      <c r="F31" s="697">
        <v>0.18949648077964265</v>
      </c>
      <c r="G31" s="603">
        <v>0.5634558626240944</v>
      </c>
      <c r="H31" s="604">
        <v>0.8807045636509208</v>
      </c>
      <c r="I31" s="605">
        <v>0.6136606189967982</v>
      </c>
      <c r="J31" s="604">
        <v>0.4010695187165776</v>
      </c>
      <c r="K31" s="606">
        <v>0.5005561735261401</v>
      </c>
      <c r="L31" s="594">
        <f t="shared" si="0"/>
        <v>27</v>
      </c>
      <c r="M31" s="607">
        <v>3740</v>
      </c>
      <c r="N31" s="608">
        <v>3596</v>
      </c>
      <c r="O31" s="609">
        <v>15</v>
      </c>
      <c r="P31" s="610">
        <v>18</v>
      </c>
      <c r="Q31" s="598">
        <f t="shared" si="1"/>
        <v>0.09948665480956254</v>
      </c>
      <c r="R31" s="599">
        <f t="shared" si="2"/>
        <v>-0.6879548862295548</v>
      </c>
      <c r="S31" s="603">
        <v>0.4289015850938827</v>
      </c>
      <c r="T31" s="600">
        <f t="shared" si="3"/>
        <v>0.5902428090730765</v>
      </c>
      <c r="U31" s="611" t="s">
        <v>55</v>
      </c>
    </row>
    <row r="32" spans="1:21" ht="8.25" customHeight="1">
      <c r="A32" s="602" t="s">
        <v>88</v>
      </c>
      <c r="B32" s="696">
        <v>1.609322974472808</v>
      </c>
      <c r="C32" s="697">
        <v>3.1879194630872485</v>
      </c>
      <c r="D32" s="698">
        <v>2.1814006888633752</v>
      </c>
      <c r="E32" s="1586">
        <v>0.0682360968952576</v>
      </c>
      <c r="F32" s="697">
        <v>0.9300444803881924</v>
      </c>
      <c r="G32" s="603">
        <v>0.8484848484848485</v>
      </c>
      <c r="H32" s="604">
        <v>0.7197121151539384</v>
      </c>
      <c r="I32" s="605">
        <v>0.5819592628516004</v>
      </c>
      <c r="J32" s="604">
        <v>1.238390092879257</v>
      </c>
      <c r="K32" s="606">
        <v>0.5154639175257731</v>
      </c>
      <c r="L32" s="594">
        <f t="shared" si="0"/>
        <v>28</v>
      </c>
      <c r="M32" s="607">
        <v>1938</v>
      </c>
      <c r="N32" s="608">
        <v>1940</v>
      </c>
      <c r="O32" s="609">
        <v>24</v>
      </c>
      <c r="P32" s="610">
        <v>10</v>
      </c>
      <c r="Q32" s="598">
        <f t="shared" si="1"/>
        <v>-0.7229261753534839</v>
      </c>
      <c r="R32" s="599">
        <f t="shared" si="2"/>
        <v>-1.0938590569470348</v>
      </c>
      <c r="S32" s="603">
        <v>1.324327701342515</v>
      </c>
      <c r="T32" s="600">
        <f t="shared" si="3"/>
        <v>0.6078216327109917</v>
      </c>
      <c r="U32" s="611" t="s">
        <v>88</v>
      </c>
    </row>
    <row r="33" spans="1:21" ht="8.25" customHeight="1">
      <c r="A33" s="602" t="s">
        <v>52</v>
      </c>
      <c r="B33" s="696">
        <v>0.25163563160543534</v>
      </c>
      <c r="C33" s="697">
        <v>0</v>
      </c>
      <c r="D33" s="698">
        <v>1.2141816415735796</v>
      </c>
      <c r="E33" s="1586">
        <v>1.7679558011049725</v>
      </c>
      <c r="F33" s="697">
        <v>0</v>
      </c>
      <c r="G33" s="603">
        <v>0</v>
      </c>
      <c r="H33" s="604">
        <v>0</v>
      </c>
      <c r="I33" s="605">
        <v>0</v>
      </c>
      <c r="J33" s="604">
        <v>0.5625879043600562</v>
      </c>
      <c r="K33" s="606">
        <v>0.5594405594405595</v>
      </c>
      <c r="L33" s="594">
        <f t="shared" si="0"/>
        <v>29</v>
      </c>
      <c r="M33" s="607">
        <v>2133</v>
      </c>
      <c r="N33" s="608">
        <v>2145</v>
      </c>
      <c r="O33" s="609">
        <v>12</v>
      </c>
      <c r="P33" s="610">
        <v>12</v>
      </c>
      <c r="Q33" s="598">
        <f t="shared" si="1"/>
        <v>-0.003147344919496753</v>
      </c>
      <c r="R33" s="599">
        <f t="shared" si="2"/>
        <v>0.30780492783512414</v>
      </c>
      <c r="S33" s="603">
        <v>0.6016284775437866</v>
      </c>
      <c r="T33" s="600">
        <f t="shared" si="3"/>
        <v>0.6596777440331884</v>
      </c>
      <c r="U33" s="611" t="s">
        <v>52</v>
      </c>
    </row>
    <row r="34" spans="1:21" ht="8.25" customHeight="1">
      <c r="A34" s="602" t="s">
        <v>57</v>
      </c>
      <c r="B34" s="696">
        <v>0</v>
      </c>
      <c r="C34" s="697">
        <v>0</v>
      </c>
      <c r="D34" s="698">
        <v>1.9083969465648856</v>
      </c>
      <c r="E34" s="1586">
        <v>1.0940919037199124</v>
      </c>
      <c r="F34" s="697">
        <v>0.7604562737642585</v>
      </c>
      <c r="G34" s="603">
        <v>1.1450381679389312</v>
      </c>
      <c r="H34" s="604">
        <v>0.6097560975609756</v>
      </c>
      <c r="I34" s="605">
        <v>0.6060606060606061</v>
      </c>
      <c r="J34" s="604">
        <v>0.6134969325153374</v>
      </c>
      <c r="K34" s="606">
        <v>0.6134969325153374</v>
      </c>
      <c r="L34" s="594">
        <f t="shared" si="0"/>
        <v>30</v>
      </c>
      <c r="M34" s="607">
        <v>163</v>
      </c>
      <c r="N34" s="608">
        <v>163</v>
      </c>
      <c r="O34" s="609">
        <v>1</v>
      </c>
      <c r="P34" s="610">
        <v>1</v>
      </c>
      <c r="Q34" s="598">
        <f t="shared" si="1"/>
        <v>0</v>
      </c>
      <c r="R34" s="599">
        <f t="shared" si="2"/>
        <v>0.6134969325153374</v>
      </c>
      <c r="S34" s="603">
        <v>0.656070318303117</v>
      </c>
      <c r="T34" s="600">
        <f t="shared" si="3"/>
        <v>0.7234196119382356</v>
      </c>
      <c r="U34" s="611" t="s">
        <v>57</v>
      </c>
    </row>
    <row r="35" spans="1:21" ht="8.25" customHeight="1">
      <c r="A35" s="602" t="s">
        <v>79</v>
      </c>
      <c r="B35" s="696">
        <v>0</v>
      </c>
      <c r="C35" s="697">
        <v>0.1471129091577786</v>
      </c>
      <c r="D35" s="698">
        <v>6.375227686703097</v>
      </c>
      <c r="E35" s="1586">
        <v>13.73873873873874</v>
      </c>
      <c r="F35" s="697">
        <v>1.5117994100294985</v>
      </c>
      <c r="G35" s="603">
        <v>1.2159174649963154</v>
      </c>
      <c r="H35" s="604">
        <v>1.6123122022718945</v>
      </c>
      <c r="I35" s="605">
        <v>1.2848751835535976</v>
      </c>
      <c r="J35" s="604">
        <v>2.2820800598578375</v>
      </c>
      <c r="K35" s="606">
        <v>0.6705409029950827</v>
      </c>
      <c r="L35" s="594">
        <f t="shared" si="0"/>
        <v>31</v>
      </c>
      <c r="M35" s="607">
        <v>2673</v>
      </c>
      <c r="N35" s="608">
        <v>2237</v>
      </c>
      <c r="O35" s="609">
        <v>61</v>
      </c>
      <c r="P35" s="610">
        <v>15</v>
      </c>
      <c r="Q35" s="598">
        <f t="shared" si="1"/>
        <v>-1.6115391568627548</v>
      </c>
      <c r="R35" s="599">
        <f t="shared" si="2"/>
        <v>0.6705409029950827</v>
      </c>
      <c r="S35" s="603">
        <v>2.440444135760528</v>
      </c>
      <c r="T35" s="600">
        <f t="shared" si="3"/>
        <v>0.7906843769284694</v>
      </c>
      <c r="U35" s="611" t="s">
        <v>79</v>
      </c>
    </row>
    <row r="36" spans="1:21" ht="8.25" customHeight="1">
      <c r="A36" s="602" t="s">
        <v>74</v>
      </c>
      <c r="B36" s="696">
        <v>4.418262150220913</v>
      </c>
      <c r="C36" s="697">
        <v>2.9326574945691526</v>
      </c>
      <c r="D36" s="698">
        <v>0.16501650165016502</v>
      </c>
      <c r="E36" s="1586">
        <v>4.517568321249303</v>
      </c>
      <c r="F36" s="697">
        <v>4.624838292367399</v>
      </c>
      <c r="G36" s="603">
        <v>2.8781579788935083</v>
      </c>
      <c r="H36" s="604">
        <v>1.3094857872884063</v>
      </c>
      <c r="I36" s="605">
        <v>2.8781383955909368</v>
      </c>
      <c r="J36" s="604">
        <v>1.531862745098039</v>
      </c>
      <c r="K36" s="606">
        <v>0.6913890634820867</v>
      </c>
      <c r="L36" s="594">
        <f t="shared" si="0"/>
        <v>32</v>
      </c>
      <c r="M36" s="607">
        <v>3264</v>
      </c>
      <c r="N36" s="608">
        <v>3182</v>
      </c>
      <c r="O36" s="609">
        <v>50</v>
      </c>
      <c r="P36" s="610">
        <v>22</v>
      </c>
      <c r="Q36" s="598">
        <f t="shared" si="1"/>
        <v>-0.8404736816159524</v>
      </c>
      <c r="R36" s="599">
        <f t="shared" si="2"/>
        <v>-3.7268730867388267</v>
      </c>
      <c r="S36" s="603">
        <v>1.6381657764002462</v>
      </c>
      <c r="T36" s="600">
        <f t="shared" si="3"/>
        <v>0.8152679850441586</v>
      </c>
      <c r="U36" s="611" t="s">
        <v>74</v>
      </c>
    </row>
    <row r="37" spans="1:21" ht="8.25" customHeight="1">
      <c r="A37" s="602" t="s">
        <v>64</v>
      </c>
      <c r="B37" s="696">
        <v>0</v>
      </c>
      <c r="C37" s="697">
        <v>0</v>
      </c>
      <c r="D37" s="698">
        <v>2.012148823082764</v>
      </c>
      <c r="E37" s="1586">
        <v>0.1440922190201729</v>
      </c>
      <c r="F37" s="697">
        <v>1.2246460007654039</v>
      </c>
      <c r="G37" s="603">
        <v>0.3837298541826554</v>
      </c>
      <c r="H37" s="604">
        <v>0.4588910133843212</v>
      </c>
      <c r="I37" s="605">
        <v>1.0773374374759523</v>
      </c>
      <c r="J37" s="604">
        <v>0.819672131147541</v>
      </c>
      <c r="K37" s="606">
        <v>0.753968253968254</v>
      </c>
      <c r="L37" s="594">
        <f aca="true" t="shared" si="4" ref="L37:L54">RANK(K37,K$5:K$54,1)</f>
        <v>33</v>
      </c>
      <c r="M37" s="607">
        <v>2562</v>
      </c>
      <c r="N37" s="608">
        <v>2520</v>
      </c>
      <c r="O37" s="609">
        <v>21</v>
      </c>
      <c r="P37" s="610">
        <v>19</v>
      </c>
      <c r="Q37" s="598">
        <f aca="true" t="shared" si="5" ref="Q37:Q54">K37-J37</f>
        <v>-0.06570387717928705</v>
      </c>
      <c r="R37" s="599">
        <f aca="true" t="shared" si="6" ref="R37:R54">K37-$B37</f>
        <v>0.753968253968254</v>
      </c>
      <c r="S37" s="603">
        <v>0.8765529662574433</v>
      </c>
      <c r="T37" s="600">
        <f aca="true" t="shared" si="7" ref="T37:T54">K37/K$56</f>
        <v>0.8890597373701252</v>
      </c>
      <c r="U37" s="611" t="s">
        <v>64</v>
      </c>
    </row>
    <row r="38" spans="1:21" ht="8.25" customHeight="1">
      <c r="A38" s="602" t="s">
        <v>95</v>
      </c>
      <c r="B38" s="696">
        <v>0.06353240152477764</v>
      </c>
      <c r="C38" s="697">
        <v>3.421052631578948</v>
      </c>
      <c r="D38" s="698">
        <v>1.5052356020942408</v>
      </c>
      <c r="E38" s="1586">
        <v>4.689863842662632</v>
      </c>
      <c r="F38" s="697">
        <v>0.2569043031470777</v>
      </c>
      <c r="G38" s="603">
        <v>0.6422607578676943</v>
      </c>
      <c r="H38" s="604">
        <v>0.19206145966709348</v>
      </c>
      <c r="I38" s="605">
        <v>0.7638888888888888</v>
      </c>
      <c r="J38" s="604">
        <v>0.138217000691085</v>
      </c>
      <c r="K38" s="606">
        <v>0.7586206896551724</v>
      </c>
      <c r="L38" s="594">
        <f t="shared" si="4"/>
        <v>34</v>
      </c>
      <c r="M38" s="607">
        <v>1447</v>
      </c>
      <c r="N38" s="608">
        <v>1450</v>
      </c>
      <c r="O38" s="609">
        <v>2</v>
      </c>
      <c r="P38" s="610">
        <v>11</v>
      </c>
      <c r="Q38" s="598">
        <f t="shared" si="5"/>
        <v>0.6204036889640874</v>
      </c>
      <c r="R38" s="599">
        <f t="shared" si="6"/>
        <v>0.6950882881303947</v>
      </c>
      <c r="S38" s="603">
        <v>0.14780851677043272</v>
      </c>
      <c r="T38" s="600">
        <f t="shared" si="7"/>
        <v>0.8945457684174182</v>
      </c>
      <c r="U38" s="611" t="s">
        <v>95</v>
      </c>
    </row>
    <row r="39" spans="1:21" ht="8.25" customHeight="1">
      <c r="A39" s="602" t="s">
        <v>87</v>
      </c>
      <c r="B39" s="696">
        <v>6.204906204906205</v>
      </c>
      <c r="C39" s="697">
        <v>0</v>
      </c>
      <c r="D39" s="698">
        <v>5.2810260279139944</v>
      </c>
      <c r="E39" s="1586">
        <v>0.17969451931716085</v>
      </c>
      <c r="F39" s="697">
        <v>0</v>
      </c>
      <c r="G39" s="603">
        <v>0.14914243102162567</v>
      </c>
      <c r="H39" s="604">
        <v>0.10634526763559021</v>
      </c>
      <c r="I39" s="605">
        <v>0.39271688682613354</v>
      </c>
      <c r="J39" s="604">
        <v>0.7243752263672582</v>
      </c>
      <c r="K39" s="606">
        <v>0.7927927927927928</v>
      </c>
      <c r="L39" s="594">
        <f t="shared" si="4"/>
        <v>35</v>
      </c>
      <c r="M39" s="607">
        <v>2761</v>
      </c>
      <c r="N39" s="608">
        <v>2775</v>
      </c>
      <c r="O39" s="609">
        <v>20</v>
      </c>
      <c r="P39" s="610">
        <v>22</v>
      </c>
      <c r="Q39" s="598">
        <f t="shared" si="5"/>
        <v>0.06841756642553465</v>
      </c>
      <c r="R39" s="599">
        <f t="shared" si="6"/>
        <v>-5.4121134121134125</v>
      </c>
      <c r="S39" s="603">
        <v>0.774642969093865</v>
      </c>
      <c r="T39" s="600">
        <f t="shared" si="7"/>
        <v>0.9348406228506353</v>
      </c>
      <c r="U39" s="611" t="s">
        <v>87</v>
      </c>
    </row>
    <row r="40" spans="1:21" ht="8.25" customHeight="1">
      <c r="A40" s="602" t="s">
        <v>81</v>
      </c>
      <c r="B40" s="696">
        <v>1.9011406844106464</v>
      </c>
      <c r="C40" s="697">
        <v>0</v>
      </c>
      <c r="D40" s="697">
        <v>0</v>
      </c>
      <c r="E40" s="603">
        <v>0.760777683854607</v>
      </c>
      <c r="F40" s="697">
        <v>9.351145038167939</v>
      </c>
      <c r="G40" s="603">
        <v>0.7633587786259542</v>
      </c>
      <c r="H40" s="604">
        <v>0.7633587786259542</v>
      </c>
      <c r="I40" s="605">
        <v>0.8130081300813008</v>
      </c>
      <c r="J40" s="604">
        <v>0.8097165991902834</v>
      </c>
      <c r="K40" s="606">
        <v>0.8097165991902834</v>
      </c>
      <c r="L40" s="594">
        <f t="shared" si="4"/>
        <v>36</v>
      </c>
      <c r="M40" s="607">
        <v>247</v>
      </c>
      <c r="N40" s="608">
        <v>247</v>
      </c>
      <c r="O40" s="609">
        <v>2</v>
      </c>
      <c r="P40" s="610">
        <v>2</v>
      </c>
      <c r="Q40" s="598">
        <f t="shared" si="5"/>
        <v>0</v>
      </c>
      <c r="R40" s="599">
        <f t="shared" si="6"/>
        <v>-1.0914240852203632</v>
      </c>
      <c r="S40" s="603">
        <v>0.8659065739547213</v>
      </c>
      <c r="T40" s="600">
        <f t="shared" si="7"/>
        <v>0.9547967347848777</v>
      </c>
      <c r="U40" s="611" t="s">
        <v>81</v>
      </c>
    </row>
    <row r="41" spans="1:21" ht="8.25" customHeight="1">
      <c r="A41" s="602" t="s">
        <v>78</v>
      </c>
      <c r="B41" s="696">
        <v>0</v>
      </c>
      <c r="C41" s="697">
        <v>0.579950289975145</v>
      </c>
      <c r="D41" s="698">
        <v>2.286689419795222</v>
      </c>
      <c r="E41" s="1586">
        <v>0.35335689045936397</v>
      </c>
      <c r="F41" s="697">
        <v>0</v>
      </c>
      <c r="G41" s="603">
        <v>0</v>
      </c>
      <c r="H41" s="604">
        <v>0</v>
      </c>
      <c r="I41" s="605">
        <v>0</v>
      </c>
      <c r="J41" s="604">
        <v>0.8861622358554875</v>
      </c>
      <c r="K41" s="613">
        <v>1.0224948875255624</v>
      </c>
      <c r="L41" s="594">
        <f t="shared" si="4"/>
        <v>37</v>
      </c>
      <c r="M41" s="607">
        <v>2934</v>
      </c>
      <c r="N41" s="608">
        <v>2934</v>
      </c>
      <c r="O41" s="609">
        <v>26</v>
      </c>
      <c r="P41" s="610">
        <v>30</v>
      </c>
      <c r="Q41" s="598">
        <f t="shared" si="5"/>
        <v>0.1363326516700749</v>
      </c>
      <c r="R41" s="599">
        <f t="shared" si="6"/>
        <v>1.0224948875255624</v>
      </c>
      <c r="S41" s="603">
        <v>0.9476571264378357</v>
      </c>
      <c r="T41" s="600">
        <f t="shared" si="7"/>
        <v>1.2056993532303926</v>
      </c>
      <c r="U41" s="611" t="s">
        <v>78</v>
      </c>
    </row>
    <row r="42" spans="1:21" ht="8.25" customHeight="1">
      <c r="A42" s="602" t="s">
        <v>86</v>
      </c>
      <c r="B42" s="696">
        <v>0</v>
      </c>
      <c r="C42" s="697">
        <v>1.4369345396487492</v>
      </c>
      <c r="D42" s="698">
        <v>3.506548373468526</v>
      </c>
      <c r="E42" s="1586">
        <v>1.1231448054552748</v>
      </c>
      <c r="F42" s="697">
        <v>0.8010118043844857</v>
      </c>
      <c r="G42" s="603">
        <v>1.5065913370998116</v>
      </c>
      <c r="H42" s="604">
        <v>1.6771488469601676</v>
      </c>
      <c r="I42" s="605">
        <v>1.6414686825053997</v>
      </c>
      <c r="J42" s="604">
        <v>0.9935205183585313</v>
      </c>
      <c r="K42" s="606">
        <v>1.0827197921177998</v>
      </c>
      <c r="L42" s="594">
        <f t="shared" si="4"/>
        <v>38</v>
      </c>
      <c r="M42" s="607">
        <v>2315</v>
      </c>
      <c r="N42" s="608">
        <v>2309</v>
      </c>
      <c r="O42" s="609">
        <v>23</v>
      </c>
      <c r="P42" s="610">
        <v>25</v>
      </c>
      <c r="Q42" s="598">
        <f t="shared" si="5"/>
        <v>0.0891992737592685</v>
      </c>
      <c r="R42" s="599">
        <f t="shared" si="6"/>
        <v>1.0827197921177998</v>
      </c>
      <c r="S42" s="603">
        <v>1.0624654960338598</v>
      </c>
      <c r="T42" s="600">
        <f t="shared" si="7"/>
        <v>1.2767149929182804</v>
      </c>
      <c r="U42" s="611" t="s">
        <v>86</v>
      </c>
    </row>
    <row r="43" spans="1:21" ht="8.25" customHeight="1">
      <c r="A43" s="602" t="s">
        <v>56</v>
      </c>
      <c r="B43" s="696">
        <v>4.0393578456758155</v>
      </c>
      <c r="C43" s="697">
        <v>1.0520778537611783</v>
      </c>
      <c r="D43" s="698">
        <v>12.636363636363637</v>
      </c>
      <c r="E43" s="1586">
        <v>0</v>
      </c>
      <c r="F43" s="697">
        <v>0.535236396074933</v>
      </c>
      <c r="G43" s="603">
        <v>0.3116651825467498</v>
      </c>
      <c r="H43" s="604">
        <v>1.2906097018246552</v>
      </c>
      <c r="I43" s="605">
        <v>4.194260485651214</v>
      </c>
      <c r="J43" s="604">
        <v>2.5884383088869716</v>
      </c>
      <c r="K43" s="606">
        <v>1.2063765618267988</v>
      </c>
      <c r="L43" s="594">
        <f t="shared" si="4"/>
        <v>39</v>
      </c>
      <c r="M43" s="607">
        <v>2318</v>
      </c>
      <c r="N43" s="608">
        <v>2321</v>
      </c>
      <c r="O43" s="609">
        <v>60</v>
      </c>
      <c r="P43" s="610">
        <v>28</v>
      </c>
      <c r="Q43" s="598">
        <f t="shared" si="5"/>
        <v>-1.3820617470601728</v>
      </c>
      <c r="R43" s="599">
        <f t="shared" si="6"/>
        <v>-2.8329812838490165</v>
      </c>
      <c r="S43" s="603">
        <v>2.7680619987077155</v>
      </c>
      <c r="T43" s="600">
        <f t="shared" si="7"/>
        <v>1.4225278366592446</v>
      </c>
      <c r="U43" s="611" t="s">
        <v>56</v>
      </c>
    </row>
    <row r="44" spans="1:21" ht="8.25" customHeight="1">
      <c r="A44" s="602" t="s">
        <v>68</v>
      </c>
      <c r="B44" s="696">
        <v>0.9082652134423252</v>
      </c>
      <c r="C44" s="697">
        <v>2.859778597785978</v>
      </c>
      <c r="D44" s="698">
        <v>0</v>
      </c>
      <c r="E44" s="1586">
        <v>1.3755158184319118</v>
      </c>
      <c r="F44" s="697">
        <v>1.8806214227309894</v>
      </c>
      <c r="G44" s="603">
        <v>2.616516762060507</v>
      </c>
      <c r="H44" s="604">
        <v>1.2681159420289856</v>
      </c>
      <c r="I44" s="605">
        <v>1.276207839562443</v>
      </c>
      <c r="J44" s="604">
        <v>1.8078020932445291</v>
      </c>
      <c r="K44" s="606">
        <v>1.5463917525773196</v>
      </c>
      <c r="L44" s="594">
        <f t="shared" si="4"/>
        <v>40</v>
      </c>
      <c r="M44" s="607">
        <v>1051</v>
      </c>
      <c r="N44" s="608">
        <v>970</v>
      </c>
      <c r="O44" s="609">
        <v>19</v>
      </c>
      <c r="P44" s="610">
        <v>15</v>
      </c>
      <c r="Q44" s="598">
        <f t="shared" si="5"/>
        <v>-0.2614103406672095</v>
      </c>
      <c r="R44" s="599">
        <f t="shared" si="6"/>
        <v>0.6381265391349944</v>
      </c>
      <c r="S44" s="603">
        <v>1.9332538304326865</v>
      </c>
      <c r="T44" s="600">
        <f t="shared" si="7"/>
        <v>1.8234648981329753</v>
      </c>
      <c r="U44" s="611" t="s">
        <v>68</v>
      </c>
    </row>
    <row r="45" spans="1:21" ht="8.25" customHeight="1">
      <c r="A45" s="602" t="s">
        <v>77</v>
      </c>
      <c r="B45" s="696">
        <v>7.383548067393458</v>
      </c>
      <c r="C45" s="697">
        <v>1.6475287069395907</v>
      </c>
      <c r="D45" s="698">
        <v>3.0889810972798526</v>
      </c>
      <c r="E45" s="1586">
        <v>2.390766694146744</v>
      </c>
      <c r="F45" s="697">
        <v>0.936663693131133</v>
      </c>
      <c r="G45" s="603">
        <v>0.8916629514043691</v>
      </c>
      <c r="H45" s="604">
        <v>1.670428893905192</v>
      </c>
      <c r="I45" s="605">
        <v>1.6666666666666667</v>
      </c>
      <c r="J45" s="604">
        <v>1.8653321201091901</v>
      </c>
      <c r="K45" s="606">
        <v>1.663306451612903</v>
      </c>
      <c r="L45" s="594">
        <f t="shared" si="4"/>
        <v>41</v>
      </c>
      <c r="M45" s="607">
        <v>2198</v>
      </c>
      <c r="N45" s="608">
        <v>1984</v>
      </c>
      <c r="O45" s="609">
        <v>41</v>
      </c>
      <c r="P45" s="610">
        <v>33</v>
      </c>
      <c r="Q45" s="598">
        <f t="shared" si="5"/>
        <v>-0.20202566849628711</v>
      </c>
      <c r="R45" s="599">
        <f t="shared" si="6"/>
        <v>-5.720241615780555</v>
      </c>
      <c r="S45" s="603">
        <v>1.9947761315831352</v>
      </c>
      <c r="T45" s="600">
        <f t="shared" si="7"/>
        <v>1.961327667649077</v>
      </c>
      <c r="U45" s="611" t="s">
        <v>77</v>
      </c>
    </row>
    <row r="46" spans="1:21" ht="8.25" customHeight="1">
      <c r="A46" s="602" t="s">
        <v>75</v>
      </c>
      <c r="B46" s="696">
        <v>15.965263861055446</v>
      </c>
      <c r="C46" s="697">
        <v>0</v>
      </c>
      <c r="D46" s="698">
        <v>2.788622420524261</v>
      </c>
      <c r="E46" s="1586">
        <v>0</v>
      </c>
      <c r="F46" s="697">
        <v>0.43103448275862066</v>
      </c>
      <c r="G46" s="603">
        <v>0.41841004184100417</v>
      </c>
      <c r="H46" s="604">
        <v>0.15690376569037656</v>
      </c>
      <c r="I46" s="605">
        <v>0</v>
      </c>
      <c r="J46" s="605">
        <v>3.0563002680965146</v>
      </c>
      <c r="K46" s="613">
        <v>1.7488076311605723</v>
      </c>
      <c r="L46" s="594">
        <f t="shared" si="4"/>
        <v>42</v>
      </c>
      <c r="M46" s="607">
        <v>1865</v>
      </c>
      <c r="N46" s="608">
        <v>1887</v>
      </c>
      <c r="O46" s="609">
        <v>57</v>
      </c>
      <c r="P46" s="610">
        <v>33</v>
      </c>
      <c r="Q46" s="598">
        <f t="shared" si="5"/>
        <v>-1.3074926369359423</v>
      </c>
      <c r="R46" s="599">
        <f t="shared" si="6"/>
        <v>-14.216456229894874</v>
      </c>
      <c r="S46" s="603">
        <v>3.268391060243571</v>
      </c>
      <c r="T46" s="600">
        <f t="shared" si="7"/>
        <v>2.0621484327587543</v>
      </c>
      <c r="U46" s="611" t="s">
        <v>75</v>
      </c>
    </row>
    <row r="47" spans="1:21" ht="8.25" customHeight="1">
      <c r="A47" s="602" t="s">
        <v>91</v>
      </c>
      <c r="B47" s="696">
        <v>4.480827229642395</v>
      </c>
      <c r="C47" s="697">
        <v>3.3218291630716137</v>
      </c>
      <c r="D47" s="698">
        <v>0.8821170809943866</v>
      </c>
      <c r="E47" s="1586">
        <v>0.34980323567993005</v>
      </c>
      <c r="F47" s="697">
        <v>3.892842193386354</v>
      </c>
      <c r="G47" s="603">
        <v>3.46076</v>
      </c>
      <c r="H47" s="604">
        <v>1.565718994643593</v>
      </c>
      <c r="I47" s="605">
        <v>1.9121236777868185</v>
      </c>
      <c r="J47" s="605">
        <v>3.074433656957929</v>
      </c>
      <c r="K47" s="613">
        <v>2.3434343434343434</v>
      </c>
      <c r="L47" s="594">
        <f t="shared" si="4"/>
        <v>43</v>
      </c>
      <c r="M47" s="607">
        <v>2472</v>
      </c>
      <c r="N47" s="608">
        <v>2475</v>
      </c>
      <c r="O47" s="609">
        <v>76</v>
      </c>
      <c r="P47" s="610">
        <v>58</v>
      </c>
      <c r="Q47" s="598">
        <f t="shared" si="5"/>
        <v>-0.7309993135235855</v>
      </c>
      <c r="R47" s="599">
        <f t="shared" si="6"/>
        <v>-2.137392886208052</v>
      </c>
      <c r="S47" s="603">
        <v>3.2877828087131933</v>
      </c>
      <c r="T47" s="600">
        <f t="shared" si="7"/>
        <v>2.7633167722279106</v>
      </c>
      <c r="U47" s="611" t="s">
        <v>91</v>
      </c>
    </row>
    <row r="48" spans="1:21" ht="8.25" customHeight="1">
      <c r="A48" s="602" t="s">
        <v>71</v>
      </c>
      <c r="B48" s="696">
        <v>5.454545454545454</v>
      </c>
      <c r="C48" s="697">
        <v>7.880434782608696</v>
      </c>
      <c r="D48" s="698">
        <v>0.801068090787717</v>
      </c>
      <c r="E48" s="1586">
        <v>0.1984126984126984</v>
      </c>
      <c r="F48" s="697">
        <v>0.25380710659898476</v>
      </c>
      <c r="G48" s="603">
        <v>0</v>
      </c>
      <c r="H48" s="604">
        <v>0</v>
      </c>
      <c r="I48" s="605">
        <v>2.544529262086514</v>
      </c>
      <c r="J48" s="604">
        <v>1.5189873417721518</v>
      </c>
      <c r="K48" s="606">
        <v>2.4081115335868186</v>
      </c>
      <c r="L48" s="594">
        <f t="shared" si="4"/>
        <v>44</v>
      </c>
      <c r="M48" s="607">
        <v>790</v>
      </c>
      <c r="N48" s="608">
        <v>789</v>
      </c>
      <c r="O48" s="609">
        <v>12</v>
      </c>
      <c r="P48" s="610">
        <v>19</v>
      </c>
      <c r="Q48" s="598">
        <f t="shared" si="5"/>
        <v>0.8891241918146668</v>
      </c>
      <c r="R48" s="599">
        <f t="shared" si="6"/>
        <v>-3.0464339209586355</v>
      </c>
      <c r="S48" s="603">
        <v>1.6243968893682237</v>
      </c>
      <c r="T48" s="600">
        <f t="shared" si="7"/>
        <v>2.8395824311441262</v>
      </c>
      <c r="U48" s="611" t="s">
        <v>71</v>
      </c>
    </row>
    <row r="49" spans="1:21" ht="8.25" customHeight="1">
      <c r="A49" s="602" t="s">
        <v>62</v>
      </c>
      <c r="B49" s="696">
        <v>1.5088282504012842</v>
      </c>
      <c r="C49" s="697">
        <v>0.19029495718363465</v>
      </c>
      <c r="D49" s="698">
        <v>0.22243406418811568</v>
      </c>
      <c r="E49" s="1586">
        <v>1.3496143958868894</v>
      </c>
      <c r="F49" s="697">
        <v>1.195814648729447</v>
      </c>
      <c r="G49" s="603">
        <v>1.0335917312661498</v>
      </c>
      <c r="H49" s="604">
        <v>2.5839793281653747</v>
      </c>
      <c r="I49" s="605">
        <v>2.4075161479741634</v>
      </c>
      <c r="J49" s="605">
        <v>2.753368482718219</v>
      </c>
      <c r="K49" s="613">
        <v>2.4912075029308323</v>
      </c>
      <c r="L49" s="594">
        <f t="shared" si="4"/>
        <v>45</v>
      </c>
      <c r="M49" s="607">
        <v>3414</v>
      </c>
      <c r="N49" s="608">
        <v>3412</v>
      </c>
      <c r="O49" s="609">
        <v>94</v>
      </c>
      <c r="P49" s="610">
        <v>85</v>
      </c>
      <c r="Q49" s="598">
        <f t="shared" si="5"/>
        <v>-0.26216097978738695</v>
      </c>
      <c r="R49" s="599">
        <f t="shared" si="6"/>
        <v>0.982379252529548</v>
      </c>
      <c r="S49" s="603">
        <v>2.9444374390862214</v>
      </c>
      <c r="T49" s="600">
        <f t="shared" si="7"/>
        <v>2.937567034995385</v>
      </c>
      <c r="U49" s="611" t="s">
        <v>62</v>
      </c>
    </row>
    <row r="50" spans="1:21" ht="8.25" customHeight="1">
      <c r="A50" s="602" t="s">
        <v>96</v>
      </c>
      <c r="B50" s="696">
        <v>0</v>
      </c>
      <c r="C50" s="697">
        <v>8.19112627986348</v>
      </c>
      <c r="D50" s="698">
        <v>0.628930817610063</v>
      </c>
      <c r="E50" s="1586">
        <v>6.012658227848101</v>
      </c>
      <c r="F50" s="697">
        <v>3.761755485893417</v>
      </c>
      <c r="G50" s="603">
        <v>2.2222222222222223</v>
      </c>
      <c r="H50" s="604">
        <v>3.7735849056603774</v>
      </c>
      <c r="I50" s="605">
        <v>3.7735849056603774</v>
      </c>
      <c r="J50" s="604">
        <v>0.9345794392523363</v>
      </c>
      <c r="K50" s="606">
        <v>3.75</v>
      </c>
      <c r="L50" s="594">
        <f t="shared" si="4"/>
        <v>46</v>
      </c>
      <c r="M50" s="607">
        <v>321</v>
      </c>
      <c r="N50" s="608">
        <v>320</v>
      </c>
      <c r="O50" s="609">
        <v>3</v>
      </c>
      <c r="P50" s="610">
        <v>12</v>
      </c>
      <c r="Q50" s="598">
        <f t="shared" si="5"/>
        <v>2.815420560747664</v>
      </c>
      <c r="R50" s="599">
        <f t="shared" si="6"/>
        <v>3.75</v>
      </c>
      <c r="S50" s="603">
        <v>0.9994342232094211</v>
      </c>
      <c r="T50" s="600">
        <f t="shared" si="7"/>
        <v>4.421902377972465</v>
      </c>
      <c r="U50" s="611" t="s">
        <v>96</v>
      </c>
    </row>
    <row r="51" spans="1:21" ht="8.25" customHeight="1">
      <c r="A51" s="602" t="s">
        <v>84</v>
      </c>
      <c r="B51" s="696">
        <v>0.2820078962210942</v>
      </c>
      <c r="C51" s="697">
        <v>0</v>
      </c>
      <c r="D51" s="698">
        <v>4.214751630707476</v>
      </c>
      <c r="E51" s="1586">
        <v>0.09610764055742432</v>
      </c>
      <c r="F51" s="697">
        <v>1.4184397163120568</v>
      </c>
      <c r="G51" s="603">
        <v>1.4762165117550574</v>
      </c>
      <c r="H51" s="604">
        <v>1.4770240700218817</v>
      </c>
      <c r="I51" s="605">
        <v>1.4770240700218817</v>
      </c>
      <c r="J51" s="605">
        <v>3.9408866995073892</v>
      </c>
      <c r="K51" s="613">
        <v>3.9408866995073892</v>
      </c>
      <c r="L51" s="594">
        <f t="shared" si="4"/>
        <v>47</v>
      </c>
      <c r="M51" s="607">
        <v>1827</v>
      </c>
      <c r="N51" s="608">
        <v>1827</v>
      </c>
      <c r="O51" s="609">
        <v>72</v>
      </c>
      <c r="P51" s="610">
        <v>72</v>
      </c>
      <c r="Q51" s="598">
        <f t="shared" si="5"/>
        <v>0</v>
      </c>
      <c r="R51" s="599">
        <f t="shared" si="6"/>
        <v>3.658878803286295</v>
      </c>
      <c r="S51" s="603">
        <v>4.214363029888003</v>
      </c>
      <c r="T51" s="600">
        <f t="shared" si="7"/>
        <v>4.646991004765809</v>
      </c>
      <c r="U51" s="611" t="s">
        <v>84</v>
      </c>
    </row>
    <row r="52" spans="1:21" ht="8.25" customHeight="1">
      <c r="A52" s="602" t="s">
        <v>80</v>
      </c>
      <c r="B52" s="696">
        <v>0.30120481927710846</v>
      </c>
      <c r="C52" s="697">
        <v>0</v>
      </c>
      <c r="D52" s="698">
        <v>1.5418502202643172</v>
      </c>
      <c r="E52" s="1586">
        <v>3.6298720618863434</v>
      </c>
      <c r="F52" s="697">
        <v>3.0434782608695654</v>
      </c>
      <c r="G52" s="603">
        <v>1.5250544662309369</v>
      </c>
      <c r="H52" s="604">
        <v>1.5350877192982457</v>
      </c>
      <c r="I52" s="605">
        <v>1.0438413361169103</v>
      </c>
      <c r="J52" s="604">
        <v>1.0438413361169103</v>
      </c>
      <c r="K52" s="606">
        <v>4.189944134078212</v>
      </c>
      <c r="L52" s="594">
        <f t="shared" si="4"/>
        <v>48</v>
      </c>
      <c r="M52" s="607">
        <v>479</v>
      </c>
      <c r="N52" s="608">
        <v>358</v>
      </c>
      <c r="O52" s="609">
        <v>5</v>
      </c>
      <c r="P52" s="610">
        <v>15</v>
      </c>
      <c r="Q52" s="598">
        <f t="shared" si="5"/>
        <v>3.146102797961302</v>
      </c>
      <c r="R52" s="599">
        <f t="shared" si="6"/>
        <v>3.8887393148011036</v>
      </c>
      <c r="S52" s="603">
        <v>1.116278307760001</v>
      </c>
      <c r="T52" s="600">
        <f t="shared" si="7"/>
        <v>4.940673048013927</v>
      </c>
      <c r="U52" s="611" t="s">
        <v>80</v>
      </c>
    </row>
    <row r="53" spans="1:21" ht="8.25" customHeight="1">
      <c r="A53" s="602" t="s">
        <v>89</v>
      </c>
      <c r="B53" s="696">
        <v>9.58904109589041</v>
      </c>
      <c r="C53" s="697">
        <v>10.81081081081081</v>
      </c>
      <c r="D53" s="698">
        <v>26.984126984126984</v>
      </c>
      <c r="E53" s="1586">
        <v>0.7400555041628123</v>
      </c>
      <c r="F53" s="697">
        <v>0</v>
      </c>
      <c r="G53" s="603">
        <v>1.5151515151515151</v>
      </c>
      <c r="H53" s="604">
        <v>0</v>
      </c>
      <c r="I53" s="605">
        <v>0</v>
      </c>
      <c r="J53" s="605">
        <v>10.416666666666668</v>
      </c>
      <c r="K53" s="613">
        <v>10.416666666666668</v>
      </c>
      <c r="L53" s="594">
        <f t="shared" si="4"/>
        <v>49</v>
      </c>
      <c r="M53" s="607">
        <v>48</v>
      </c>
      <c r="N53" s="608">
        <v>48</v>
      </c>
      <c r="O53" s="609">
        <v>5</v>
      </c>
      <c r="P53" s="610">
        <v>5</v>
      </c>
      <c r="Q53" s="598">
        <f t="shared" si="5"/>
        <v>0</v>
      </c>
      <c r="R53" s="599">
        <f t="shared" si="6"/>
        <v>0.8276255707762576</v>
      </c>
      <c r="S53" s="603">
        <v>11.139527279521676</v>
      </c>
      <c r="T53" s="600">
        <f t="shared" si="7"/>
        <v>12.283062161034627</v>
      </c>
      <c r="U53" s="611" t="s">
        <v>89</v>
      </c>
    </row>
    <row r="54" spans="1:21" ht="8.25" customHeight="1" thickBot="1">
      <c r="A54" s="614" t="s">
        <v>51</v>
      </c>
      <c r="B54" s="700">
        <v>0</v>
      </c>
      <c r="C54" s="701">
        <v>0</v>
      </c>
      <c r="D54" s="702">
        <v>1.4124293785310735</v>
      </c>
      <c r="E54" s="1588">
        <v>0</v>
      </c>
      <c r="F54" s="701">
        <v>5.94900849858357</v>
      </c>
      <c r="G54" s="615">
        <v>1.971830985915493</v>
      </c>
      <c r="H54" s="616">
        <v>0.2544529262086514</v>
      </c>
      <c r="I54" s="1581">
        <v>0.13175230566534915</v>
      </c>
      <c r="J54" s="1581">
        <v>17.23076923076923</v>
      </c>
      <c r="K54" s="1582">
        <v>25.34562211981567</v>
      </c>
      <c r="L54" s="594">
        <f t="shared" si="4"/>
        <v>50</v>
      </c>
      <c r="M54" s="617">
        <v>650</v>
      </c>
      <c r="N54" s="618">
        <v>651</v>
      </c>
      <c r="O54" s="619">
        <v>112</v>
      </c>
      <c r="P54" s="620">
        <v>165</v>
      </c>
      <c r="Q54" s="621">
        <f t="shared" si="5"/>
        <v>8.114852889046439</v>
      </c>
      <c r="R54" s="622">
        <f t="shared" si="6"/>
        <v>25.34562211981567</v>
      </c>
      <c r="S54" s="615">
        <v>18.426491893756467</v>
      </c>
      <c r="T54" s="623">
        <f t="shared" si="7"/>
        <v>29.886897792747845</v>
      </c>
      <c r="U54" s="624" t="s">
        <v>51</v>
      </c>
    </row>
    <row r="55" spans="1:21" s="558" customFormat="1" ht="8.25" customHeight="1">
      <c r="A55" s="625" t="s">
        <v>50</v>
      </c>
      <c r="B55" s="626" t="s">
        <v>145</v>
      </c>
      <c r="C55" s="626" t="s">
        <v>145</v>
      </c>
      <c r="D55" s="626" t="s">
        <v>145</v>
      </c>
      <c r="E55" s="1589"/>
      <c r="F55" s="627" t="s">
        <v>145</v>
      </c>
      <c r="G55" s="628"/>
      <c r="H55" s="563"/>
      <c r="I55" s="563"/>
      <c r="J55" s="563"/>
      <c r="K55" s="565"/>
      <c r="L55" s="565"/>
      <c r="M55" s="559">
        <v>95390</v>
      </c>
      <c r="N55" s="629">
        <f>SUM(N5:N54)</f>
        <v>94216</v>
      </c>
      <c r="O55" s="568">
        <v>892</v>
      </c>
      <c r="P55" s="630">
        <v>799</v>
      </c>
      <c r="Q55" s="631"/>
      <c r="R55" s="632"/>
      <c r="S55" s="628"/>
      <c r="T55" s="633"/>
      <c r="U55" s="634"/>
    </row>
    <row r="56" spans="1:21" s="558" customFormat="1" ht="8.25" customHeight="1" thickBot="1">
      <c r="A56" s="635" t="s">
        <v>162</v>
      </c>
      <c r="B56" s="703">
        <v>4.408352668213457</v>
      </c>
      <c r="C56" s="703">
        <v>1.6025870504283908</v>
      </c>
      <c r="D56" s="704">
        <v>2.050259363411273</v>
      </c>
      <c r="E56" s="704">
        <v>1.4245518966235933</v>
      </c>
      <c r="F56" s="705">
        <v>0.7945808149335964</v>
      </c>
      <c r="G56" s="636">
        <v>0.6677</v>
      </c>
      <c r="H56" s="636">
        <v>0.65097</v>
      </c>
      <c r="I56" s="636">
        <v>0.7573</v>
      </c>
      <c r="J56" s="637">
        <v>0.9351085019394066</v>
      </c>
      <c r="K56" s="638">
        <v>0.8480512864057062</v>
      </c>
      <c r="L56" s="638"/>
      <c r="M56" s="639">
        <f>M55/50</f>
        <v>1907.8</v>
      </c>
      <c r="N56" s="640">
        <f>N55/50</f>
        <v>1884.32</v>
      </c>
      <c r="O56" s="641">
        <v>17.84</v>
      </c>
      <c r="P56" s="642">
        <f>P55/50</f>
        <v>15.98</v>
      </c>
      <c r="Q56" s="643">
        <f>K56-J56</f>
        <v>-0.0870572155337005</v>
      </c>
      <c r="R56" s="644">
        <f>K56-$B56</f>
        <v>-3.5603013818077507</v>
      </c>
      <c r="S56" s="636">
        <v>1</v>
      </c>
      <c r="T56" s="645">
        <f>K56/K$56</f>
        <v>1</v>
      </c>
      <c r="U56" s="646"/>
    </row>
    <row r="57" spans="1:20" ht="8.25" customHeight="1">
      <c r="A57" s="647"/>
      <c r="B57" s="648"/>
      <c r="C57" s="649"/>
      <c r="D57" s="651"/>
      <c r="E57" s="651"/>
      <c r="F57" s="651"/>
      <c r="G57" s="648"/>
      <c r="H57" s="648"/>
      <c r="I57" s="648"/>
      <c r="J57" s="652"/>
      <c r="K57" s="652"/>
      <c r="L57" s="652"/>
      <c r="O57" s="650"/>
      <c r="P57" s="654"/>
      <c r="Q57" s="655"/>
      <c r="S57" s="657"/>
      <c r="T57" s="657"/>
    </row>
    <row r="58" spans="1:20" ht="8.25" customHeight="1">
      <c r="A58" s="647"/>
      <c r="B58" s="659"/>
      <c r="C58" s="660"/>
      <c r="D58" s="651"/>
      <c r="E58" s="651"/>
      <c r="F58" s="651"/>
      <c r="G58" s="648"/>
      <c r="H58" s="648"/>
      <c r="I58" s="648"/>
      <c r="J58" s="652"/>
      <c r="K58" s="652"/>
      <c r="L58" s="652"/>
      <c r="O58" s="650"/>
      <c r="P58" s="654"/>
      <c r="Q58" s="655"/>
      <c r="S58" s="657"/>
      <c r="T58" s="657"/>
    </row>
    <row r="59" spans="1:20" ht="8.25" customHeight="1">
      <c r="A59" s="647"/>
      <c r="B59" s="659"/>
      <c r="C59" s="660"/>
      <c r="D59" s="651"/>
      <c r="E59" s="651"/>
      <c r="F59" s="651"/>
      <c r="G59" s="648"/>
      <c r="H59" s="648"/>
      <c r="I59" s="648"/>
      <c r="J59" s="652"/>
      <c r="K59" s="652"/>
      <c r="L59" s="652"/>
      <c r="O59" s="650"/>
      <c r="P59" s="654"/>
      <c r="Q59" s="655"/>
      <c r="S59" s="657"/>
      <c r="T59" s="657"/>
    </row>
    <row r="60" spans="1:20" ht="8.25" customHeight="1">
      <c r="A60" s="647"/>
      <c r="B60" s="659"/>
      <c r="C60" s="660"/>
      <c r="D60" s="651"/>
      <c r="E60" s="651"/>
      <c r="F60" s="651"/>
      <c r="G60" s="648"/>
      <c r="H60" s="648"/>
      <c r="I60" s="648"/>
      <c r="J60" s="652"/>
      <c r="K60" s="652"/>
      <c r="L60" s="652"/>
      <c r="O60" s="650"/>
      <c r="P60" s="654"/>
      <c r="Q60" s="655"/>
      <c r="S60" s="657"/>
      <c r="T60" s="657"/>
    </row>
    <row r="61" spans="1:20" ht="8.25" customHeight="1">
      <c r="A61" s="647"/>
      <c r="B61" s="659"/>
      <c r="C61" s="660"/>
      <c r="D61" s="651"/>
      <c r="E61" s="651"/>
      <c r="F61" s="651"/>
      <c r="G61" s="648"/>
      <c r="H61" s="648"/>
      <c r="I61" s="648"/>
      <c r="J61" s="652"/>
      <c r="K61" s="652"/>
      <c r="L61" s="652"/>
      <c r="O61" s="650"/>
      <c r="P61" s="654"/>
      <c r="Q61" s="655"/>
      <c r="S61" s="657"/>
      <c r="T61" s="657"/>
    </row>
    <row r="62" spans="1:20" ht="8.25" customHeight="1">
      <c r="A62" s="647"/>
      <c r="B62" s="659"/>
      <c r="C62" s="660"/>
      <c r="D62" s="651"/>
      <c r="E62" s="651"/>
      <c r="F62" s="651"/>
      <c r="G62" s="648"/>
      <c r="H62" s="648"/>
      <c r="I62" s="648"/>
      <c r="J62" s="652"/>
      <c r="K62" s="652"/>
      <c r="L62" s="652"/>
      <c r="O62" s="650"/>
      <c r="P62" s="654"/>
      <c r="Q62" s="655"/>
      <c r="S62" s="657"/>
      <c r="T62" s="657"/>
    </row>
    <row r="63" spans="1:20" ht="8.25" customHeight="1">
      <c r="A63" s="647"/>
      <c r="B63" s="659"/>
      <c r="C63" s="662"/>
      <c r="D63" s="651"/>
      <c r="E63" s="651"/>
      <c r="F63" s="651"/>
      <c r="G63" s="648"/>
      <c r="H63" s="648"/>
      <c r="I63" s="648"/>
      <c r="J63" s="652"/>
      <c r="K63" s="652"/>
      <c r="L63" s="652"/>
      <c r="O63" s="650"/>
      <c r="P63" s="654"/>
      <c r="Q63" s="655"/>
      <c r="S63" s="657"/>
      <c r="T63" s="657"/>
    </row>
    <row r="64" spans="1:20" ht="8.25" customHeight="1">
      <c r="A64" s="647"/>
      <c r="B64" s="659"/>
      <c r="C64" s="660"/>
      <c r="D64" s="651"/>
      <c r="E64" s="651"/>
      <c r="F64" s="651"/>
      <c r="G64" s="648"/>
      <c r="H64" s="648"/>
      <c r="I64" s="648"/>
      <c r="J64" s="652"/>
      <c r="K64" s="652"/>
      <c r="L64" s="652"/>
      <c r="O64" s="650"/>
      <c r="P64" s="654"/>
      <c r="Q64" s="655"/>
      <c r="S64" s="657"/>
      <c r="T64" s="657"/>
    </row>
    <row r="65" spans="1:20" ht="8.25" customHeight="1">
      <c r="A65" s="647"/>
      <c r="B65" s="659"/>
      <c r="C65" s="660"/>
      <c r="D65" s="651"/>
      <c r="E65" s="651"/>
      <c r="F65" s="651"/>
      <c r="G65" s="648"/>
      <c r="H65" s="648"/>
      <c r="I65" s="648"/>
      <c r="J65" s="652"/>
      <c r="K65" s="652"/>
      <c r="L65" s="652"/>
      <c r="O65" s="650"/>
      <c r="P65" s="654"/>
      <c r="Q65" s="655"/>
      <c r="S65" s="657"/>
      <c r="T65" s="657"/>
    </row>
    <row r="66" spans="1:20" ht="8.25" customHeight="1">
      <c r="A66" s="663"/>
      <c r="B66" s="648"/>
      <c r="C66" s="649"/>
      <c r="D66" s="651"/>
      <c r="E66" s="651"/>
      <c r="F66" s="651"/>
      <c r="G66" s="648"/>
      <c r="H66" s="648"/>
      <c r="I66" s="648"/>
      <c r="J66" s="652"/>
      <c r="K66" s="652"/>
      <c r="L66" s="652"/>
      <c r="O66" s="650"/>
      <c r="P66" s="654"/>
      <c r="Q66" s="655"/>
      <c r="S66" s="657"/>
      <c r="T66" s="657"/>
    </row>
    <row r="67" spans="1:20" ht="8.25" customHeight="1">
      <c r="A67" s="663"/>
      <c r="B67" s="648"/>
      <c r="C67" s="649"/>
      <c r="D67" s="651"/>
      <c r="E67" s="651"/>
      <c r="F67" s="651"/>
      <c r="G67" s="648"/>
      <c r="H67" s="648"/>
      <c r="I67" s="648"/>
      <c r="J67" s="652"/>
      <c r="K67" s="652"/>
      <c r="L67" s="652"/>
      <c r="O67" s="650"/>
      <c r="P67" s="654"/>
      <c r="Q67" s="655"/>
      <c r="S67" s="657"/>
      <c r="T67" s="657"/>
    </row>
    <row r="68" spans="1:20" ht="8.25" customHeight="1">
      <c r="A68" s="663"/>
      <c r="B68" s="648"/>
      <c r="C68" s="649"/>
      <c r="D68" s="651"/>
      <c r="E68" s="651"/>
      <c r="F68" s="651"/>
      <c r="G68" s="648"/>
      <c r="H68" s="648"/>
      <c r="I68" s="648"/>
      <c r="J68" s="652"/>
      <c r="K68" s="652"/>
      <c r="L68" s="652"/>
      <c r="O68" s="650"/>
      <c r="P68" s="654"/>
      <c r="Q68" s="655"/>
      <c r="S68" s="657"/>
      <c r="T68" s="657"/>
    </row>
    <row r="69" spans="1:20" ht="8.25" customHeight="1">
      <c r="A69" s="664"/>
      <c r="B69" s="665"/>
      <c r="D69" s="666"/>
      <c r="E69" s="666"/>
      <c r="F69" s="651"/>
      <c r="G69" s="648"/>
      <c r="H69" s="648"/>
      <c r="I69" s="648"/>
      <c r="J69" s="652"/>
      <c r="K69" s="652"/>
      <c r="L69" s="652"/>
      <c r="O69" s="650"/>
      <c r="P69" s="654"/>
      <c r="Q69" s="655"/>
      <c r="S69" s="657"/>
      <c r="T69" s="657"/>
    </row>
    <row r="70" spans="1:20" ht="8.25" customHeight="1">
      <c r="A70" s="664"/>
      <c r="B70" s="665"/>
      <c r="D70" s="666"/>
      <c r="E70" s="666"/>
      <c r="F70" s="651"/>
      <c r="G70" s="648"/>
      <c r="H70" s="648"/>
      <c r="I70" s="648"/>
      <c r="J70" s="652"/>
      <c r="K70" s="652"/>
      <c r="L70" s="652"/>
      <c r="O70" s="650"/>
      <c r="P70" s="654"/>
      <c r="Q70" s="655"/>
      <c r="S70" s="657"/>
      <c r="T70" s="657"/>
    </row>
    <row r="71" spans="1:20" ht="8.25" customHeight="1">
      <c r="A71" s="664"/>
      <c r="B71" s="665"/>
      <c r="D71" s="666"/>
      <c r="E71" s="666"/>
      <c r="F71" s="651"/>
      <c r="G71" s="648"/>
      <c r="H71" s="648"/>
      <c r="I71" s="648"/>
      <c r="J71" s="652"/>
      <c r="K71" s="652"/>
      <c r="L71" s="652"/>
      <c r="O71" s="650"/>
      <c r="P71" s="654"/>
      <c r="Q71" s="655"/>
      <c r="S71" s="657"/>
      <c r="T71" s="657"/>
    </row>
    <row r="72" spans="1:20" ht="8.25" customHeight="1">
      <c r="A72" s="664"/>
      <c r="B72" s="665"/>
      <c r="D72" s="666"/>
      <c r="E72" s="666"/>
      <c r="F72" s="651"/>
      <c r="G72" s="648"/>
      <c r="H72" s="648"/>
      <c r="I72" s="648"/>
      <c r="J72" s="652"/>
      <c r="K72" s="652"/>
      <c r="L72" s="652"/>
      <c r="O72" s="650"/>
      <c r="P72" s="654"/>
      <c r="Q72" s="655"/>
      <c r="S72" s="657"/>
      <c r="T72" s="657"/>
    </row>
    <row r="73" spans="1:20" ht="8.25" customHeight="1">
      <c r="A73" s="664"/>
      <c r="B73" s="665"/>
      <c r="D73" s="666"/>
      <c r="E73" s="666"/>
      <c r="F73" s="651"/>
      <c r="G73" s="648"/>
      <c r="H73" s="648"/>
      <c r="I73" s="648"/>
      <c r="J73" s="652"/>
      <c r="K73" s="652"/>
      <c r="L73" s="652"/>
      <c r="S73" s="657"/>
      <c r="T73" s="657"/>
    </row>
    <row r="74" spans="1:20" ht="8.25" customHeight="1">
      <c r="A74" s="664"/>
      <c r="B74" s="665"/>
      <c r="D74" s="666"/>
      <c r="E74" s="666"/>
      <c r="F74" s="651"/>
      <c r="G74" s="648"/>
      <c r="H74" s="648"/>
      <c r="I74" s="648"/>
      <c r="J74" s="652"/>
      <c r="K74" s="652"/>
      <c r="L74" s="652"/>
      <c r="S74" s="657"/>
      <c r="T74" s="657"/>
    </row>
    <row r="75" spans="1:20" ht="8.25" customHeight="1">
      <c r="A75" s="664"/>
      <c r="B75" s="665"/>
      <c r="D75" s="666"/>
      <c r="E75" s="666"/>
      <c r="F75" s="651"/>
      <c r="G75" s="648"/>
      <c r="H75" s="648"/>
      <c r="I75" s="648"/>
      <c r="J75" s="652"/>
      <c r="K75" s="652"/>
      <c r="L75" s="652"/>
      <c r="S75" s="657"/>
      <c r="T75" s="657"/>
    </row>
    <row r="76" spans="1:20" ht="8.25" customHeight="1">
      <c r="A76" s="664"/>
      <c r="B76" s="665"/>
      <c r="D76" s="666"/>
      <c r="E76" s="666"/>
      <c r="F76" s="651"/>
      <c r="G76" s="648"/>
      <c r="H76" s="648"/>
      <c r="I76" s="648"/>
      <c r="J76" s="652"/>
      <c r="K76" s="652"/>
      <c r="L76" s="652"/>
      <c r="S76" s="657"/>
      <c r="T76" s="657"/>
    </row>
    <row r="77" spans="1:20" ht="8.25" customHeight="1">
      <c r="A77" s="664"/>
      <c r="B77" s="665"/>
      <c r="D77" s="666"/>
      <c r="E77" s="666"/>
      <c r="F77" s="651"/>
      <c r="G77" s="648"/>
      <c r="H77" s="648"/>
      <c r="I77" s="648"/>
      <c r="J77" s="652"/>
      <c r="K77" s="652"/>
      <c r="L77" s="652"/>
      <c r="S77" s="657"/>
      <c r="T77" s="657"/>
    </row>
    <row r="78" spans="1:20" ht="8.25" customHeight="1">
      <c r="A78" s="664"/>
      <c r="B78" s="665"/>
      <c r="D78" s="666"/>
      <c r="E78" s="666"/>
      <c r="F78" s="651"/>
      <c r="G78" s="648"/>
      <c r="H78" s="648"/>
      <c r="I78" s="648"/>
      <c r="J78" s="652"/>
      <c r="K78" s="652"/>
      <c r="L78" s="652"/>
      <c r="S78" s="657"/>
      <c r="T78" s="657"/>
    </row>
    <row r="79" spans="1:20" ht="8.25" customHeight="1">
      <c r="A79" s="664"/>
      <c r="B79" s="665"/>
      <c r="D79" s="666"/>
      <c r="E79" s="666"/>
      <c r="F79" s="651"/>
      <c r="G79" s="648"/>
      <c r="H79" s="648"/>
      <c r="I79" s="648"/>
      <c r="J79" s="652"/>
      <c r="K79" s="652"/>
      <c r="L79" s="652"/>
      <c r="S79" s="657"/>
      <c r="T79" s="657"/>
    </row>
    <row r="80" spans="1:20" ht="8.25" customHeight="1">
      <c r="A80" s="664"/>
      <c r="B80" s="665"/>
      <c r="D80" s="666"/>
      <c r="E80" s="666"/>
      <c r="F80" s="651"/>
      <c r="G80" s="648"/>
      <c r="H80" s="648"/>
      <c r="I80" s="648"/>
      <c r="J80" s="652"/>
      <c r="K80" s="652"/>
      <c r="L80" s="652"/>
      <c r="S80" s="657"/>
      <c r="T80" s="657"/>
    </row>
    <row r="81" spans="1:20" ht="8.25" customHeight="1">
      <c r="A81" s="664"/>
      <c r="B81" s="665"/>
      <c r="D81" s="666"/>
      <c r="E81" s="666"/>
      <c r="F81" s="651"/>
      <c r="G81" s="648"/>
      <c r="H81" s="648"/>
      <c r="I81" s="648"/>
      <c r="J81" s="652"/>
      <c r="K81" s="652"/>
      <c r="L81" s="652"/>
      <c r="S81" s="657"/>
      <c r="T81" s="657"/>
    </row>
    <row r="82" spans="1:20" ht="8.25" customHeight="1">
      <c r="A82" s="664"/>
      <c r="B82" s="665"/>
      <c r="D82" s="666"/>
      <c r="E82" s="666"/>
      <c r="F82" s="651"/>
      <c r="G82" s="648"/>
      <c r="H82" s="648"/>
      <c r="I82" s="648"/>
      <c r="J82" s="652"/>
      <c r="K82" s="652"/>
      <c r="L82" s="652"/>
      <c r="S82" s="657"/>
      <c r="T82" s="657"/>
    </row>
    <row r="83" spans="1:20" ht="8.25" customHeight="1">
      <c r="A83" s="664"/>
      <c r="B83" s="665"/>
      <c r="D83" s="666"/>
      <c r="E83" s="666"/>
      <c r="F83" s="651"/>
      <c r="G83" s="648"/>
      <c r="H83" s="648"/>
      <c r="I83" s="648"/>
      <c r="J83" s="652"/>
      <c r="K83" s="652"/>
      <c r="L83" s="652"/>
      <c r="S83" s="657"/>
      <c r="T83" s="657"/>
    </row>
    <row r="84" spans="1:20" ht="8.25" customHeight="1">
      <c r="A84" s="664"/>
      <c r="B84" s="665"/>
      <c r="D84" s="666"/>
      <c r="E84" s="666"/>
      <c r="F84" s="651"/>
      <c r="G84" s="648"/>
      <c r="H84" s="648"/>
      <c r="I84" s="648"/>
      <c r="J84" s="652"/>
      <c r="K84" s="652"/>
      <c r="L84" s="652"/>
      <c r="S84" s="657"/>
      <c r="T84" s="657"/>
    </row>
    <row r="85" spans="1:20" ht="8.25" customHeight="1">
      <c r="A85" s="664"/>
      <c r="B85" s="665"/>
      <c r="S85" s="657"/>
      <c r="T85" s="657"/>
    </row>
    <row r="86" spans="1:20" ht="8.25" customHeight="1">
      <c r="A86" s="664"/>
      <c r="B86" s="665"/>
      <c r="S86" s="657"/>
      <c r="T86" s="657"/>
    </row>
    <row r="87" spans="1:20" ht="8.25" customHeight="1">
      <c r="A87" s="664"/>
      <c r="B87" s="665"/>
      <c r="S87" s="657"/>
      <c r="T87" s="657"/>
    </row>
    <row r="88" spans="1:20" ht="8.25" customHeight="1">
      <c r="A88" s="664"/>
      <c r="B88" s="665"/>
      <c r="S88" s="657"/>
      <c r="T88" s="657"/>
    </row>
    <row r="89" spans="1:20" ht="8.25" customHeight="1">
      <c r="A89" s="664"/>
      <c r="B89" s="665"/>
      <c r="S89" s="657"/>
      <c r="T89" s="657"/>
    </row>
    <row r="90" spans="1:20" ht="8.25" customHeight="1">
      <c r="A90" s="664"/>
      <c r="B90" s="665"/>
      <c r="S90" s="657"/>
      <c r="T90" s="657"/>
    </row>
    <row r="91" spans="1:20" ht="8.25" customHeight="1">
      <c r="A91" s="664"/>
      <c r="B91" s="665"/>
      <c r="S91" s="657"/>
      <c r="T91" s="657"/>
    </row>
    <row r="92" spans="1:20" ht="8.25" customHeight="1">
      <c r="A92" s="664"/>
      <c r="B92" s="665"/>
      <c r="S92" s="657"/>
      <c r="T92" s="657"/>
    </row>
    <row r="93" spans="1:20" ht="8.25" customHeight="1">
      <c r="A93" s="664"/>
      <c r="B93" s="665"/>
      <c r="S93" s="657"/>
      <c r="T93" s="657"/>
    </row>
    <row r="94" spans="1:20" ht="8.25" customHeight="1">
      <c r="A94" s="664"/>
      <c r="B94" s="665"/>
      <c r="S94" s="657"/>
      <c r="T94" s="657"/>
    </row>
    <row r="95" spans="1:20" ht="8.25" customHeight="1">
      <c r="A95" s="664"/>
      <c r="B95" s="665"/>
      <c r="S95" s="657"/>
      <c r="T95" s="657"/>
    </row>
    <row r="96" spans="1:20" ht="8.25" customHeight="1">
      <c r="A96" s="664"/>
      <c r="B96" s="665"/>
      <c r="S96" s="657"/>
      <c r="T96" s="657"/>
    </row>
    <row r="97" spans="1:20" ht="8.25" customHeight="1">
      <c r="A97" s="664"/>
      <c r="B97" s="665"/>
      <c r="S97" s="657"/>
      <c r="T97" s="657"/>
    </row>
    <row r="98" spans="1:20" ht="8.25" customHeight="1">
      <c r="A98" s="664"/>
      <c r="B98" s="665"/>
      <c r="S98" s="657"/>
      <c r="T98" s="657"/>
    </row>
    <row r="99" spans="1:20" ht="8.25" customHeight="1">
      <c r="A99" s="664"/>
      <c r="B99" s="665"/>
      <c r="S99" s="657"/>
      <c r="T99" s="657"/>
    </row>
    <row r="100" spans="1:20" ht="8.25" customHeight="1">
      <c r="A100" s="664"/>
      <c r="B100" s="665"/>
      <c r="S100" s="657"/>
      <c r="T100" s="657"/>
    </row>
    <row r="101" spans="1:20" ht="8.25" customHeight="1">
      <c r="A101" s="664"/>
      <c r="B101" s="665"/>
      <c r="S101" s="657"/>
      <c r="T101" s="657"/>
    </row>
    <row r="102" spans="1:20" ht="8.25" customHeight="1">
      <c r="A102" s="664"/>
      <c r="B102" s="665"/>
      <c r="S102" s="657"/>
      <c r="T102" s="657"/>
    </row>
    <row r="103" spans="1:20" ht="8.25" customHeight="1">
      <c r="A103" s="664"/>
      <c r="B103" s="665"/>
      <c r="S103" s="657"/>
      <c r="T103" s="657"/>
    </row>
    <row r="104" spans="1:20" ht="8.25" customHeight="1">
      <c r="A104" s="664"/>
      <c r="B104" s="665"/>
      <c r="S104" s="657"/>
      <c r="T104" s="657"/>
    </row>
    <row r="105" spans="1:20" ht="8.25" customHeight="1">
      <c r="A105" s="664"/>
      <c r="B105" s="665"/>
      <c r="S105" s="657"/>
      <c r="T105" s="657"/>
    </row>
    <row r="106" spans="19:20" ht="8.25" customHeight="1">
      <c r="S106" s="657"/>
      <c r="T106" s="657"/>
    </row>
    <row r="109" spans="2:18" ht="8.25" customHeight="1">
      <c r="B109" s="668"/>
      <c r="C109" s="669"/>
      <c r="D109" s="669"/>
      <c r="E109" s="669"/>
      <c r="F109" s="670"/>
      <c r="G109" s="648"/>
      <c r="H109" s="648"/>
      <c r="I109" s="648"/>
      <c r="J109" s="652"/>
      <c r="K109" s="652"/>
      <c r="L109" s="652"/>
      <c r="M109" s="671"/>
      <c r="N109" s="672"/>
      <c r="O109" s="673"/>
      <c r="P109" s="674"/>
      <c r="Q109" s="675"/>
      <c r="R109" s="655"/>
    </row>
    <row r="110" spans="2:24" ht="8.25" customHeight="1">
      <c r="B110" s="676"/>
      <c r="C110" s="677"/>
      <c r="D110" s="678"/>
      <c r="E110" s="678"/>
      <c r="F110" s="679"/>
      <c r="G110" s="648"/>
      <c r="H110" s="648"/>
      <c r="I110" s="648"/>
      <c r="J110" s="652"/>
      <c r="K110" s="652"/>
      <c r="L110" s="652"/>
      <c r="M110" s="671"/>
      <c r="N110" s="672"/>
      <c r="O110" s="671"/>
      <c r="P110" s="672"/>
      <c r="Q110" s="655"/>
      <c r="R110" s="655"/>
      <c r="V110" s="680"/>
      <c r="W110" s="680"/>
      <c r="X110" s="680"/>
    </row>
    <row r="111" spans="2:21" s="680" customFormat="1" ht="8.25" customHeight="1">
      <c r="B111" s="663"/>
      <c r="C111" s="681"/>
      <c r="D111" s="682"/>
      <c r="E111" s="682"/>
      <c r="F111" s="682"/>
      <c r="G111" s="648"/>
      <c r="H111" s="648"/>
      <c r="I111" s="648"/>
      <c r="J111" s="652"/>
      <c r="K111" s="652"/>
      <c r="L111" s="652"/>
      <c r="M111" s="683"/>
      <c r="N111" s="684"/>
      <c r="O111" s="650"/>
      <c r="P111" s="654"/>
      <c r="Q111" s="655"/>
      <c r="R111" s="655"/>
      <c r="S111" s="658"/>
      <c r="T111" s="658"/>
      <c r="U111" s="658"/>
    </row>
    <row r="112" spans="2:21" s="680" customFormat="1" ht="8.25" customHeight="1">
      <c r="B112" s="663"/>
      <c r="C112" s="681"/>
      <c r="D112" s="682"/>
      <c r="E112" s="682"/>
      <c r="F112" s="682"/>
      <c r="G112" s="648"/>
      <c r="H112" s="648"/>
      <c r="I112" s="648"/>
      <c r="J112" s="652"/>
      <c r="K112" s="652"/>
      <c r="L112" s="652"/>
      <c r="M112" s="683"/>
      <c r="N112" s="684"/>
      <c r="O112" s="650"/>
      <c r="P112" s="654"/>
      <c r="Q112" s="655"/>
      <c r="R112" s="655"/>
      <c r="S112" s="658"/>
      <c r="T112" s="658"/>
      <c r="U112" s="658"/>
    </row>
    <row r="113" spans="2:21" s="680" customFormat="1" ht="8.25" customHeight="1">
      <c r="B113" s="663"/>
      <c r="C113" s="681"/>
      <c r="D113" s="682"/>
      <c r="E113" s="682"/>
      <c r="F113" s="682"/>
      <c r="G113" s="648"/>
      <c r="H113" s="648"/>
      <c r="I113" s="648"/>
      <c r="J113" s="652"/>
      <c r="K113" s="652"/>
      <c r="L113" s="652"/>
      <c r="M113" s="683"/>
      <c r="N113" s="684"/>
      <c r="O113" s="650"/>
      <c r="P113" s="654"/>
      <c r="Q113" s="655"/>
      <c r="R113" s="655"/>
      <c r="S113" s="658"/>
      <c r="T113" s="658"/>
      <c r="U113" s="658"/>
    </row>
    <row r="114" spans="2:21" s="680" customFormat="1" ht="8.25" customHeight="1">
      <c r="B114" s="663"/>
      <c r="C114" s="681"/>
      <c r="D114" s="682"/>
      <c r="E114" s="682"/>
      <c r="F114" s="682"/>
      <c r="G114" s="648"/>
      <c r="H114" s="648"/>
      <c r="I114" s="648"/>
      <c r="J114" s="652"/>
      <c r="K114" s="652"/>
      <c r="L114" s="652"/>
      <c r="M114" s="683"/>
      <c r="N114" s="684"/>
      <c r="O114" s="650"/>
      <c r="P114" s="654"/>
      <c r="Q114" s="655"/>
      <c r="R114" s="655"/>
      <c r="S114" s="658"/>
      <c r="T114" s="658"/>
      <c r="U114" s="658"/>
    </row>
    <row r="115" spans="2:21" s="680" customFormat="1" ht="8.25" customHeight="1">
      <c r="B115" s="663"/>
      <c r="C115" s="681"/>
      <c r="D115" s="682"/>
      <c r="E115" s="682"/>
      <c r="F115" s="682"/>
      <c r="G115" s="648"/>
      <c r="H115" s="648"/>
      <c r="I115" s="648"/>
      <c r="J115" s="652"/>
      <c r="K115" s="652"/>
      <c r="L115" s="652"/>
      <c r="M115" s="683"/>
      <c r="N115" s="684"/>
      <c r="O115" s="650"/>
      <c r="P115" s="654"/>
      <c r="Q115" s="655"/>
      <c r="R115" s="655"/>
      <c r="S115" s="658"/>
      <c r="T115" s="658"/>
      <c r="U115" s="658"/>
    </row>
    <row r="116" spans="2:21" s="680" customFormat="1" ht="8.25" customHeight="1">
      <c r="B116" s="663"/>
      <c r="C116" s="681"/>
      <c r="D116" s="682"/>
      <c r="E116" s="682"/>
      <c r="F116" s="682"/>
      <c r="G116" s="648"/>
      <c r="H116" s="648"/>
      <c r="I116" s="648"/>
      <c r="J116" s="652"/>
      <c r="K116" s="652"/>
      <c r="L116" s="652"/>
      <c r="M116" s="683"/>
      <c r="N116" s="684"/>
      <c r="O116" s="650"/>
      <c r="P116" s="654"/>
      <c r="Q116" s="655"/>
      <c r="R116" s="655"/>
      <c r="S116" s="658"/>
      <c r="T116" s="658"/>
      <c r="U116" s="658"/>
    </row>
    <row r="117" spans="2:24" s="680" customFormat="1" ht="8.25" customHeight="1">
      <c r="B117" s="663"/>
      <c r="C117" s="681"/>
      <c r="D117" s="682"/>
      <c r="E117" s="682"/>
      <c r="F117" s="682"/>
      <c r="G117" s="648"/>
      <c r="H117" s="648"/>
      <c r="I117" s="648"/>
      <c r="J117" s="652"/>
      <c r="K117" s="652"/>
      <c r="L117" s="652"/>
      <c r="M117" s="683"/>
      <c r="N117" s="684"/>
      <c r="O117" s="650"/>
      <c r="P117" s="654"/>
      <c r="Q117" s="655"/>
      <c r="R117" s="655"/>
      <c r="S117" s="658"/>
      <c r="T117" s="658"/>
      <c r="U117" s="658"/>
      <c r="V117" s="649"/>
      <c r="W117" s="649"/>
      <c r="X117" s="649"/>
    </row>
    <row r="118" spans="1:24" s="649" customFormat="1" ht="8.25" customHeight="1">
      <c r="A118" s="680"/>
      <c r="B118" s="663"/>
      <c r="C118" s="661"/>
      <c r="D118" s="685"/>
      <c r="E118" s="685"/>
      <c r="F118" s="685"/>
      <c r="G118" s="648"/>
      <c r="H118" s="648"/>
      <c r="I118" s="648"/>
      <c r="J118" s="652"/>
      <c r="K118" s="652"/>
      <c r="L118" s="652"/>
      <c r="M118" s="683"/>
      <c r="N118" s="684"/>
      <c r="O118" s="650"/>
      <c r="P118" s="654"/>
      <c r="Q118" s="655"/>
      <c r="R118" s="648"/>
      <c r="S118" s="658"/>
      <c r="T118" s="658"/>
      <c r="U118" s="658"/>
      <c r="V118" s="680"/>
      <c r="W118" s="680"/>
      <c r="X118" s="680"/>
    </row>
    <row r="119" spans="2:21" s="680" customFormat="1" ht="8.25" customHeight="1">
      <c r="B119" s="663"/>
      <c r="C119" s="681"/>
      <c r="D119" s="682"/>
      <c r="E119" s="682"/>
      <c r="F119" s="682"/>
      <c r="G119" s="648"/>
      <c r="H119" s="648"/>
      <c r="I119" s="648"/>
      <c r="J119" s="652"/>
      <c r="K119" s="652"/>
      <c r="L119" s="652"/>
      <c r="M119" s="683"/>
      <c r="N119" s="684"/>
      <c r="O119" s="650"/>
      <c r="P119" s="654"/>
      <c r="Q119" s="655"/>
      <c r="R119" s="655"/>
      <c r="S119" s="658"/>
      <c r="T119" s="658"/>
      <c r="U119" s="658"/>
    </row>
    <row r="120" spans="2:24" s="680" customFormat="1" ht="8.25" customHeight="1">
      <c r="B120" s="663"/>
      <c r="C120" s="681"/>
      <c r="D120" s="682"/>
      <c r="E120" s="682"/>
      <c r="F120" s="682"/>
      <c r="G120" s="648"/>
      <c r="H120" s="648"/>
      <c r="I120" s="648"/>
      <c r="J120" s="652"/>
      <c r="K120" s="652"/>
      <c r="L120" s="652"/>
      <c r="M120" s="683"/>
      <c r="N120" s="684"/>
      <c r="O120" s="650"/>
      <c r="P120" s="654"/>
      <c r="Q120" s="655"/>
      <c r="R120" s="655"/>
      <c r="S120" s="658"/>
      <c r="T120" s="658"/>
      <c r="U120" s="658"/>
      <c r="V120" s="649"/>
      <c r="W120" s="649"/>
      <c r="X120" s="649"/>
    </row>
    <row r="121" spans="1:24" s="649" customFormat="1" ht="8.25" customHeight="1">
      <c r="A121" s="680"/>
      <c r="B121" s="663"/>
      <c r="C121" s="661"/>
      <c r="D121" s="685"/>
      <c r="E121" s="685"/>
      <c r="F121" s="685"/>
      <c r="G121" s="648"/>
      <c r="H121" s="648"/>
      <c r="I121" s="648"/>
      <c r="J121" s="652"/>
      <c r="K121" s="652"/>
      <c r="L121" s="652"/>
      <c r="M121" s="683"/>
      <c r="N121" s="684"/>
      <c r="O121" s="650"/>
      <c r="P121" s="654"/>
      <c r="Q121" s="655"/>
      <c r="R121" s="648"/>
      <c r="S121" s="658"/>
      <c r="T121" s="658"/>
      <c r="U121" s="658"/>
      <c r="V121" s="680"/>
      <c r="W121" s="680"/>
      <c r="X121" s="680"/>
    </row>
    <row r="122" spans="2:24" s="680" customFormat="1" ht="8.25" customHeight="1">
      <c r="B122" s="663"/>
      <c r="C122" s="681"/>
      <c r="D122" s="682"/>
      <c r="E122" s="682"/>
      <c r="F122" s="682"/>
      <c r="G122" s="648"/>
      <c r="H122" s="648"/>
      <c r="I122" s="648"/>
      <c r="J122" s="652"/>
      <c r="K122" s="652"/>
      <c r="L122" s="652"/>
      <c r="M122" s="683"/>
      <c r="N122" s="684"/>
      <c r="O122" s="650"/>
      <c r="P122" s="654"/>
      <c r="Q122" s="655"/>
      <c r="R122" s="655"/>
      <c r="S122" s="658"/>
      <c r="T122" s="658"/>
      <c r="U122" s="658"/>
      <c r="V122" s="649"/>
      <c r="W122" s="649"/>
      <c r="X122" s="649"/>
    </row>
    <row r="123" spans="1:24" s="649" customFormat="1" ht="8.25" customHeight="1">
      <c r="A123" s="680"/>
      <c r="B123" s="663"/>
      <c r="C123" s="661"/>
      <c r="D123" s="685"/>
      <c r="E123" s="685"/>
      <c r="F123" s="685"/>
      <c r="G123" s="648"/>
      <c r="H123" s="648"/>
      <c r="I123" s="648"/>
      <c r="J123" s="652"/>
      <c r="K123" s="652"/>
      <c r="L123" s="652"/>
      <c r="M123" s="683"/>
      <c r="N123" s="684"/>
      <c r="O123" s="650"/>
      <c r="P123" s="654"/>
      <c r="Q123" s="655"/>
      <c r="R123" s="648"/>
      <c r="S123" s="658"/>
      <c r="T123" s="658"/>
      <c r="U123" s="658"/>
      <c r="V123" s="680"/>
      <c r="W123" s="680"/>
      <c r="X123" s="680"/>
    </row>
    <row r="124" spans="2:24" s="680" customFormat="1" ht="8.25" customHeight="1">
      <c r="B124" s="663"/>
      <c r="C124" s="681"/>
      <c r="D124" s="682"/>
      <c r="E124" s="682"/>
      <c r="F124" s="682"/>
      <c r="G124" s="648"/>
      <c r="H124" s="648"/>
      <c r="I124" s="648"/>
      <c r="J124" s="652"/>
      <c r="K124" s="652"/>
      <c r="L124" s="652"/>
      <c r="M124" s="683"/>
      <c r="N124" s="684"/>
      <c r="O124" s="650"/>
      <c r="P124" s="654"/>
      <c r="Q124" s="655"/>
      <c r="R124" s="655"/>
      <c r="S124" s="658"/>
      <c r="T124" s="658"/>
      <c r="U124" s="658"/>
      <c r="V124" s="649"/>
      <c r="W124" s="649"/>
      <c r="X124" s="649"/>
    </row>
    <row r="125" spans="1:21" s="649" customFormat="1" ht="8.25" customHeight="1">
      <c r="A125" s="680"/>
      <c r="B125" s="663"/>
      <c r="C125" s="661"/>
      <c r="D125" s="685"/>
      <c r="E125" s="685"/>
      <c r="F125" s="685"/>
      <c r="G125" s="648"/>
      <c r="H125" s="648"/>
      <c r="I125" s="648"/>
      <c r="J125" s="652"/>
      <c r="K125" s="652"/>
      <c r="L125" s="652"/>
      <c r="M125" s="683"/>
      <c r="N125" s="684"/>
      <c r="O125" s="650"/>
      <c r="P125" s="654"/>
      <c r="Q125" s="655"/>
      <c r="R125" s="648"/>
      <c r="S125" s="658"/>
      <c r="T125" s="658"/>
      <c r="U125" s="658"/>
    </row>
    <row r="126" spans="1:24" s="649" customFormat="1" ht="8.25" customHeight="1">
      <c r="A126" s="680"/>
      <c r="B126" s="663"/>
      <c r="C126" s="661"/>
      <c r="D126" s="685"/>
      <c r="E126" s="685"/>
      <c r="F126" s="685"/>
      <c r="G126" s="648"/>
      <c r="H126" s="648"/>
      <c r="I126" s="648"/>
      <c r="J126" s="652"/>
      <c r="K126" s="652"/>
      <c r="L126" s="652"/>
      <c r="M126" s="683"/>
      <c r="N126" s="684"/>
      <c r="O126" s="650"/>
      <c r="P126" s="654"/>
      <c r="Q126" s="655"/>
      <c r="R126" s="648"/>
      <c r="S126" s="658"/>
      <c r="T126" s="658"/>
      <c r="U126" s="658"/>
      <c r="V126" s="680"/>
      <c r="W126" s="680"/>
      <c r="X126" s="680"/>
    </row>
    <row r="127" spans="2:21" s="680" customFormat="1" ht="8.25" customHeight="1">
      <c r="B127" s="663"/>
      <c r="C127" s="681"/>
      <c r="D127" s="682"/>
      <c r="E127" s="682"/>
      <c r="F127" s="682"/>
      <c r="G127" s="648"/>
      <c r="H127" s="648"/>
      <c r="I127" s="648"/>
      <c r="J127" s="652"/>
      <c r="K127" s="652"/>
      <c r="L127" s="652"/>
      <c r="M127" s="683"/>
      <c r="N127" s="684"/>
      <c r="O127" s="650"/>
      <c r="P127" s="654"/>
      <c r="Q127" s="655"/>
      <c r="R127" s="655"/>
      <c r="S127" s="658"/>
      <c r="T127" s="658"/>
      <c r="U127" s="658"/>
    </row>
    <row r="128" spans="2:24" s="680" customFormat="1" ht="8.25" customHeight="1">
      <c r="B128" s="663"/>
      <c r="C128" s="681"/>
      <c r="D128" s="682"/>
      <c r="E128" s="682"/>
      <c r="F128" s="682"/>
      <c r="G128" s="648"/>
      <c r="H128" s="648"/>
      <c r="I128" s="648"/>
      <c r="J128" s="652"/>
      <c r="K128" s="652"/>
      <c r="L128" s="652"/>
      <c r="M128" s="683"/>
      <c r="N128" s="684"/>
      <c r="O128" s="650"/>
      <c r="P128" s="654"/>
      <c r="Q128" s="655"/>
      <c r="R128" s="655"/>
      <c r="S128" s="658"/>
      <c r="T128" s="658"/>
      <c r="U128" s="658"/>
      <c r="V128" s="649"/>
      <c r="W128" s="649"/>
      <c r="X128" s="649"/>
    </row>
    <row r="129" spans="1:21" s="649" customFormat="1" ht="8.25" customHeight="1">
      <c r="A129" s="680"/>
      <c r="B129" s="663"/>
      <c r="C129" s="661"/>
      <c r="D129" s="685"/>
      <c r="E129" s="685"/>
      <c r="F129" s="685"/>
      <c r="G129" s="648"/>
      <c r="H129" s="648"/>
      <c r="I129" s="648"/>
      <c r="J129" s="652"/>
      <c r="K129" s="652"/>
      <c r="L129" s="652"/>
      <c r="M129" s="683"/>
      <c r="N129" s="684"/>
      <c r="O129" s="650"/>
      <c r="P129" s="654"/>
      <c r="Q129" s="655"/>
      <c r="R129" s="648"/>
      <c r="S129" s="658"/>
      <c r="T129" s="658"/>
      <c r="U129" s="658"/>
    </row>
    <row r="130" spans="1:21" s="649" customFormat="1" ht="8.25" customHeight="1">
      <c r="A130" s="680"/>
      <c r="B130" s="663"/>
      <c r="C130" s="661"/>
      <c r="D130" s="685"/>
      <c r="E130" s="685"/>
      <c r="F130" s="685"/>
      <c r="G130" s="648"/>
      <c r="H130" s="648"/>
      <c r="I130" s="648"/>
      <c r="J130" s="652"/>
      <c r="K130" s="652"/>
      <c r="L130" s="652"/>
      <c r="M130" s="683"/>
      <c r="N130" s="684"/>
      <c r="O130" s="650"/>
      <c r="P130" s="654"/>
      <c r="Q130" s="655"/>
      <c r="R130" s="648"/>
      <c r="S130" s="658"/>
      <c r="T130" s="658"/>
      <c r="U130" s="658"/>
    </row>
    <row r="131" spans="1:24" s="649" customFormat="1" ht="8.25" customHeight="1">
      <c r="A131" s="680"/>
      <c r="B131" s="663"/>
      <c r="C131" s="661"/>
      <c r="D131" s="685"/>
      <c r="E131" s="685"/>
      <c r="F131" s="685"/>
      <c r="G131" s="648"/>
      <c r="H131" s="648"/>
      <c r="I131" s="648"/>
      <c r="J131" s="652"/>
      <c r="K131" s="652"/>
      <c r="L131" s="652"/>
      <c r="M131" s="683"/>
      <c r="N131" s="684"/>
      <c r="O131" s="650"/>
      <c r="P131" s="654"/>
      <c r="Q131" s="655"/>
      <c r="R131" s="648"/>
      <c r="S131" s="658"/>
      <c r="T131" s="658"/>
      <c r="U131" s="658"/>
      <c r="V131" s="680"/>
      <c r="W131" s="680"/>
      <c r="X131" s="680"/>
    </row>
    <row r="132" spans="2:21" s="680" customFormat="1" ht="8.25" customHeight="1">
      <c r="B132" s="663"/>
      <c r="C132" s="681"/>
      <c r="D132" s="682"/>
      <c r="E132" s="682"/>
      <c r="F132" s="682"/>
      <c r="G132" s="648"/>
      <c r="H132" s="648"/>
      <c r="I132" s="648"/>
      <c r="J132" s="652"/>
      <c r="K132" s="652"/>
      <c r="L132" s="652"/>
      <c r="M132" s="683"/>
      <c r="N132" s="684"/>
      <c r="O132" s="650"/>
      <c r="P132" s="654"/>
      <c r="Q132" s="655"/>
      <c r="R132" s="655"/>
      <c r="S132" s="658"/>
      <c r="T132" s="658"/>
      <c r="U132" s="658"/>
    </row>
    <row r="133" spans="2:24" s="680" customFormat="1" ht="8.25" customHeight="1">
      <c r="B133" s="663"/>
      <c r="C133" s="681"/>
      <c r="D133" s="682"/>
      <c r="E133" s="682"/>
      <c r="F133" s="682"/>
      <c r="G133" s="648"/>
      <c r="H133" s="648"/>
      <c r="I133" s="648"/>
      <c r="J133" s="652"/>
      <c r="K133" s="652"/>
      <c r="L133" s="652"/>
      <c r="M133" s="683"/>
      <c r="N133" s="684"/>
      <c r="O133" s="650"/>
      <c r="P133" s="654"/>
      <c r="Q133" s="655"/>
      <c r="R133" s="655"/>
      <c r="S133" s="658"/>
      <c r="T133" s="658"/>
      <c r="U133" s="658"/>
      <c r="V133" s="649"/>
      <c r="W133" s="649"/>
      <c r="X133" s="649"/>
    </row>
    <row r="134" spans="1:21" s="649" customFormat="1" ht="8.25" customHeight="1">
      <c r="A134" s="680"/>
      <c r="B134" s="663"/>
      <c r="C134" s="661"/>
      <c r="D134" s="685"/>
      <c r="E134" s="685"/>
      <c r="F134" s="685"/>
      <c r="G134" s="648"/>
      <c r="H134" s="648"/>
      <c r="I134" s="648"/>
      <c r="J134" s="652"/>
      <c r="K134" s="652"/>
      <c r="L134" s="652"/>
      <c r="M134" s="683"/>
      <c r="N134" s="684"/>
      <c r="O134" s="650"/>
      <c r="P134" s="654"/>
      <c r="Q134" s="655"/>
      <c r="R134" s="648"/>
      <c r="S134" s="658"/>
      <c r="T134" s="658"/>
      <c r="U134" s="658"/>
    </row>
    <row r="135" spans="1:21" s="649" customFormat="1" ht="8.25" customHeight="1">
      <c r="A135" s="680"/>
      <c r="B135" s="663"/>
      <c r="C135" s="661"/>
      <c r="D135" s="685"/>
      <c r="E135" s="685"/>
      <c r="F135" s="685"/>
      <c r="G135" s="648"/>
      <c r="H135" s="648"/>
      <c r="I135" s="648"/>
      <c r="J135" s="652"/>
      <c r="K135" s="652"/>
      <c r="L135" s="652"/>
      <c r="M135" s="683"/>
      <c r="N135" s="684"/>
      <c r="O135" s="650"/>
      <c r="P135" s="654"/>
      <c r="Q135" s="655"/>
      <c r="R135" s="648"/>
      <c r="S135" s="658"/>
      <c r="T135" s="658"/>
      <c r="U135" s="658"/>
    </row>
    <row r="136" spans="1:21" s="649" customFormat="1" ht="8.25" customHeight="1">
      <c r="A136" s="680"/>
      <c r="B136" s="663"/>
      <c r="C136" s="661"/>
      <c r="D136" s="685"/>
      <c r="E136" s="685"/>
      <c r="F136" s="685"/>
      <c r="G136" s="648"/>
      <c r="H136" s="648"/>
      <c r="I136" s="648"/>
      <c r="J136" s="652"/>
      <c r="K136" s="652"/>
      <c r="L136" s="652"/>
      <c r="M136" s="683"/>
      <c r="N136" s="684"/>
      <c r="O136" s="650"/>
      <c r="P136" s="654"/>
      <c r="Q136" s="655"/>
      <c r="R136" s="648"/>
      <c r="S136" s="658"/>
      <c r="T136" s="658"/>
      <c r="U136" s="658"/>
    </row>
    <row r="137" spans="1:24" s="649" customFormat="1" ht="8.25" customHeight="1">
      <c r="A137" s="680"/>
      <c r="B137" s="663"/>
      <c r="C137" s="661"/>
      <c r="D137" s="685"/>
      <c r="E137" s="685"/>
      <c r="F137" s="685"/>
      <c r="G137" s="648"/>
      <c r="H137" s="648"/>
      <c r="I137" s="648"/>
      <c r="J137" s="652"/>
      <c r="K137" s="652"/>
      <c r="L137" s="652"/>
      <c r="M137" s="683"/>
      <c r="N137" s="684"/>
      <c r="O137" s="650"/>
      <c r="P137" s="654"/>
      <c r="Q137" s="655"/>
      <c r="R137" s="648"/>
      <c r="S137" s="658"/>
      <c r="T137" s="658"/>
      <c r="U137" s="658"/>
      <c r="V137" s="680"/>
      <c r="W137" s="680"/>
      <c r="X137" s="680"/>
    </row>
    <row r="138" spans="2:24" s="680" customFormat="1" ht="8.25" customHeight="1">
      <c r="B138" s="663"/>
      <c r="C138" s="681"/>
      <c r="D138" s="682"/>
      <c r="E138" s="682"/>
      <c r="F138" s="682"/>
      <c r="G138" s="648"/>
      <c r="H138" s="648"/>
      <c r="I138" s="648"/>
      <c r="J138" s="652"/>
      <c r="K138" s="652"/>
      <c r="L138" s="652"/>
      <c r="M138" s="683"/>
      <c r="N138" s="684"/>
      <c r="O138" s="650"/>
      <c r="P138" s="654"/>
      <c r="Q138" s="655"/>
      <c r="R138" s="655"/>
      <c r="S138" s="658"/>
      <c r="T138" s="658"/>
      <c r="U138" s="658"/>
      <c r="V138" s="649"/>
      <c r="W138" s="649"/>
      <c r="X138" s="649"/>
    </row>
    <row r="139" spans="1:21" s="649" customFormat="1" ht="8.25" customHeight="1">
      <c r="A139" s="680"/>
      <c r="B139" s="663"/>
      <c r="C139" s="661"/>
      <c r="D139" s="685"/>
      <c r="E139" s="685"/>
      <c r="F139" s="685"/>
      <c r="G139" s="648"/>
      <c r="H139" s="648"/>
      <c r="I139" s="648"/>
      <c r="J139" s="652"/>
      <c r="K139" s="652"/>
      <c r="L139" s="652"/>
      <c r="M139" s="683"/>
      <c r="N139" s="684"/>
      <c r="O139" s="650"/>
      <c r="P139" s="654"/>
      <c r="Q139" s="655"/>
      <c r="R139" s="648"/>
      <c r="S139" s="658"/>
      <c r="T139" s="658"/>
      <c r="U139" s="658"/>
    </row>
    <row r="140" spans="1:21" s="649" customFormat="1" ht="8.25" customHeight="1">
      <c r="A140" s="680"/>
      <c r="B140" s="663"/>
      <c r="C140" s="661"/>
      <c r="D140" s="685"/>
      <c r="E140" s="685"/>
      <c r="F140" s="685"/>
      <c r="G140" s="648"/>
      <c r="H140" s="648"/>
      <c r="I140" s="648"/>
      <c r="J140" s="652"/>
      <c r="K140" s="652"/>
      <c r="L140" s="652"/>
      <c r="M140" s="683"/>
      <c r="N140" s="684"/>
      <c r="O140" s="650"/>
      <c r="P140" s="654"/>
      <c r="Q140" s="655"/>
      <c r="R140" s="648"/>
      <c r="S140" s="658"/>
      <c r="T140" s="658"/>
      <c r="U140" s="658"/>
    </row>
    <row r="141" spans="1:21" s="649" customFormat="1" ht="8.25" customHeight="1">
      <c r="A141" s="680"/>
      <c r="B141" s="663"/>
      <c r="C141" s="661"/>
      <c r="D141" s="685"/>
      <c r="E141" s="685"/>
      <c r="F141" s="685"/>
      <c r="G141" s="648"/>
      <c r="H141" s="648"/>
      <c r="I141" s="648"/>
      <c r="J141" s="652"/>
      <c r="K141" s="652"/>
      <c r="L141" s="652"/>
      <c r="M141" s="683"/>
      <c r="N141" s="684"/>
      <c r="O141" s="650"/>
      <c r="P141" s="654"/>
      <c r="Q141" s="655"/>
      <c r="R141" s="648"/>
      <c r="S141" s="658"/>
      <c r="T141" s="658"/>
      <c r="U141" s="658"/>
    </row>
    <row r="142" spans="1:24" s="649" customFormat="1" ht="8.25" customHeight="1">
      <c r="A142" s="680"/>
      <c r="B142" s="663"/>
      <c r="C142" s="661"/>
      <c r="D142" s="685"/>
      <c r="E142" s="685"/>
      <c r="F142" s="685"/>
      <c r="G142" s="648"/>
      <c r="H142" s="648"/>
      <c r="I142" s="648"/>
      <c r="J142" s="652"/>
      <c r="K142" s="652"/>
      <c r="L142" s="652"/>
      <c r="M142" s="683"/>
      <c r="N142" s="684"/>
      <c r="O142" s="650"/>
      <c r="P142" s="654"/>
      <c r="Q142" s="655"/>
      <c r="R142" s="648"/>
      <c r="S142" s="658"/>
      <c r="T142" s="658"/>
      <c r="U142" s="658"/>
      <c r="V142" s="680"/>
      <c r="W142" s="680"/>
      <c r="X142" s="680"/>
    </row>
    <row r="143" spans="2:24" s="680" customFormat="1" ht="8.25" customHeight="1">
      <c r="B143" s="663"/>
      <c r="C143" s="681"/>
      <c r="D143" s="682"/>
      <c r="E143" s="682"/>
      <c r="F143" s="682"/>
      <c r="G143" s="648"/>
      <c r="H143" s="648"/>
      <c r="I143" s="648"/>
      <c r="J143" s="652"/>
      <c r="K143" s="652"/>
      <c r="L143" s="652"/>
      <c r="M143" s="683"/>
      <c r="N143" s="684"/>
      <c r="O143" s="650"/>
      <c r="P143" s="654"/>
      <c r="Q143" s="655"/>
      <c r="R143" s="655"/>
      <c r="S143" s="658"/>
      <c r="T143" s="658"/>
      <c r="U143" s="658"/>
      <c r="V143" s="649"/>
      <c r="W143" s="649"/>
      <c r="X143" s="649"/>
    </row>
    <row r="144" spans="1:24" s="649" customFormat="1" ht="8.25" customHeight="1">
      <c r="A144" s="680"/>
      <c r="B144" s="663"/>
      <c r="C144" s="661"/>
      <c r="D144" s="685"/>
      <c r="E144" s="685"/>
      <c r="F144" s="685"/>
      <c r="G144" s="648"/>
      <c r="H144" s="648"/>
      <c r="I144" s="648"/>
      <c r="J144" s="652"/>
      <c r="K144" s="652"/>
      <c r="L144" s="652"/>
      <c r="M144" s="683"/>
      <c r="N144" s="684"/>
      <c r="O144" s="650"/>
      <c r="P144" s="654"/>
      <c r="Q144" s="655"/>
      <c r="R144" s="648"/>
      <c r="S144" s="658"/>
      <c r="T144" s="658"/>
      <c r="U144" s="658"/>
      <c r="V144" s="546"/>
      <c r="W144" s="546"/>
      <c r="X144" s="546"/>
    </row>
    <row r="145" spans="2:18" ht="8.25" customHeight="1">
      <c r="B145" s="664"/>
      <c r="C145" s="686"/>
      <c r="D145" s="687"/>
      <c r="E145" s="687"/>
      <c r="F145" s="685"/>
      <c r="G145" s="648"/>
      <c r="H145" s="648"/>
      <c r="I145" s="648"/>
      <c r="J145" s="652"/>
      <c r="K145" s="652"/>
      <c r="L145" s="652"/>
      <c r="M145" s="683"/>
      <c r="N145" s="684"/>
      <c r="O145" s="650"/>
      <c r="P145" s="654"/>
      <c r="Q145" s="655"/>
      <c r="R145" s="648"/>
    </row>
    <row r="146" spans="2:18" ht="8.25" customHeight="1">
      <c r="B146" s="664"/>
      <c r="C146" s="686"/>
      <c r="D146" s="687"/>
      <c r="E146" s="687"/>
      <c r="F146" s="685"/>
      <c r="G146" s="648"/>
      <c r="H146" s="648"/>
      <c r="I146" s="648"/>
      <c r="J146" s="652"/>
      <c r="K146" s="652"/>
      <c r="L146" s="652"/>
      <c r="M146" s="683"/>
      <c r="N146" s="684"/>
      <c r="O146" s="650"/>
      <c r="P146" s="654"/>
      <c r="Q146" s="655"/>
      <c r="R146" s="648"/>
    </row>
    <row r="147" spans="2:18" ht="8.25" customHeight="1">
      <c r="B147" s="664"/>
      <c r="C147" s="686"/>
      <c r="D147" s="687"/>
      <c r="E147" s="687"/>
      <c r="F147" s="685"/>
      <c r="G147" s="648"/>
      <c r="H147" s="648"/>
      <c r="I147" s="648"/>
      <c r="J147" s="652"/>
      <c r="K147" s="652"/>
      <c r="L147" s="652"/>
      <c r="M147" s="683"/>
      <c r="N147" s="684"/>
      <c r="O147" s="650"/>
      <c r="P147" s="654"/>
      <c r="Q147" s="655"/>
      <c r="R147" s="648"/>
    </row>
    <row r="148" spans="2:18" ht="8.25" customHeight="1">
      <c r="B148" s="664"/>
      <c r="C148" s="686"/>
      <c r="D148" s="687"/>
      <c r="E148" s="687"/>
      <c r="F148" s="685"/>
      <c r="G148" s="648"/>
      <c r="H148" s="648"/>
      <c r="I148" s="648"/>
      <c r="J148" s="652"/>
      <c r="K148" s="652"/>
      <c r="L148" s="652"/>
      <c r="M148" s="683"/>
      <c r="N148" s="684"/>
      <c r="O148" s="650"/>
      <c r="P148" s="654"/>
      <c r="Q148" s="655"/>
      <c r="R148" s="648"/>
    </row>
    <row r="149" spans="2:18" ht="8.25" customHeight="1">
      <c r="B149" s="664"/>
      <c r="C149" s="686"/>
      <c r="D149" s="687"/>
      <c r="E149" s="687"/>
      <c r="F149" s="685"/>
      <c r="G149" s="648"/>
      <c r="H149" s="648"/>
      <c r="I149" s="648"/>
      <c r="J149" s="652"/>
      <c r="K149" s="652"/>
      <c r="L149" s="652"/>
      <c r="M149" s="683"/>
      <c r="N149" s="684"/>
      <c r="O149" s="650"/>
      <c r="P149" s="654"/>
      <c r="Q149" s="655"/>
      <c r="R149" s="648"/>
    </row>
    <row r="150" spans="2:18" ht="8.25" customHeight="1">
      <c r="B150" s="664"/>
      <c r="C150" s="686"/>
      <c r="D150" s="687"/>
      <c r="E150" s="687"/>
      <c r="F150" s="685"/>
      <c r="G150" s="648"/>
      <c r="H150" s="648"/>
      <c r="I150" s="648"/>
      <c r="J150" s="652"/>
      <c r="K150" s="652"/>
      <c r="L150" s="652"/>
      <c r="M150" s="683"/>
      <c r="N150" s="684"/>
      <c r="O150" s="650"/>
      <c r="P150" s="654"/>
      <c r="Q150" s="655"/>
      <c r="R150" s="648"/>
    </row>
    <row r="151" spans="2:18" ht="8.25" customHeight="1">
      <c r="B151" s="664"/>
      <c r="C151" s="686"/>
      <c r="D151" s="687"/>
      <c r="E151" s="687"/>
      <c r="F151" s="685"/>
      <c r="G151" s="648"/>
      <c r="H151" s="648"/>
      <c r="I151" s="648"/>
      <c r="J151" s="652"/>
      <c r="K151" s="652"/>
      <c r="L151" s="652"/>
      <c r="M151" s="683"/>
      <c r="N151" s="684"/>
      <c r="O151" s="650"/>
      <c r="P151" s="654"/>
      <c r="Q151" s="655"/>
      <c r="R151" s="648"/>
    </row>
    <row r="152" spans="2:18" ht="8.25" customHeight="1">
      <c r="B152" s="664"/>
      <c r="C152" s="686"/>
      <c r="D152" s="687"/>
      <c r="E152" s="687"/>
      <c r="F152" s="685"/>
      <c r="G152" s="648"/>
      <c r="H152" s="648"/>
      <c r="I152" s="648"/>
      <c r="J152" s="652"/>
      <c r="K152" s="652"/>
      <c r="L152" s="652"/>
      <c r="M152" s="683"/>
      <c r="N152" s="684"/>
      <c r="O152" s="650"/>
      <c r="P152" s="654"/>
      <c r="Q152" s="655"/>
      <c r="R152" s="648"/>
    </row>
    <row r="153" spans="2:18" ht="8.25" customHeight="1">
      <c r="B153" s="664"/>
      <c r="C153" s="686"/>
      <c r="D153" s="687"/>
      <c r="E153" s="687"/>
      <c r="F153" s="685"/>
      <c r="G153" s="648"/>
      <c r="H153" s="648"/>
      <c r="I153" s="648"/>
      <c r="J153" s="652"/>
      <c r="K153" s="652"/>
      <c r="L153" s="652"/>
      <c r="M153" s="683"/>
      <c r="N153" s="684"/>
      <c r="O153" s="650"/>
      <c r="P153" s="654"/>
      <c r="Q153" s="655"/>
      <c r="R153" s="648"/>
    </row>
    <row r="154" spans="2:18" ht="8.25" customHeight="1">
      <c r="B154" s="664"/>
      <c r="C154" s="686"/>
      <c r="D154" s="687"/>
      <c r="E154" s="687"/>
      <c r="F154" s="685"/>
      <c r="G154" s="648"/>
      <c r="H154" s="648"/>
      <c r="I154" s="648"/>
      <c r="J154" s="652"/>
      <c r="K154" s="652"/>
      <c r="L154" s="652"/>
      <c r="M154" s="683"/>
      <c r="N154" s="684"/>
      <c r="O154" s="650"/>
      <c r="P154" s="654"/>
      <c r="Q154" s="655"/>
      <c r="R154" s="648"/>
    </row>
    <row r="155" spans="2:18" ht="8.25" customHeight="1">
      <c r="B155" s="664"/>
      <c r="C155" s="686"/>
      <c r="D155" s="687"/>
      <c r="E155" s="687"/>
      <c r="F155" s="685"/>
      <c r="G155" s="648"/>
      <c r="H155" s="648"/>
      <c r="I155" s="648"/>
      <c r="J155" s="652"/>
      <c r="K155" s="652"/>
      <c r="L155" s="652"/>
      <c r="M155" s="683"/>
      <c r="N155" s="684"/>
      <c r="O155" s="650"/>
      <c r="P155" s="654"/>
      <c r="Q155" s="655"/>
      <c r="R155" s="648"/>
    </row>
    <row r="156" spans="2:18" ht="8.25" customHeight="1">
      <c r="B156" s="664"/>
      <c r="C156" s="686"/>
      <c r="D156" s="687"/>
      <c r="E156" s="687"/>
      <c r="F156" s="685"/>
      <c r="G156" s="648"/>
      <c r="H156" s="648"/>
      <c r="I156" s="648"/>
      <c r="J156" s="652"/>
      <c r="K156" s="652"/>
      <c r="L156" s="652"/>
      <c r="M156" s="683"/>
      <c r="N156" s="684"/>
      <c r="O156" s="650"/>
      <c r="P156" s="654"/>
      <c r="Q156" s="655"/>
      <c r="R156" s="648"/>
    </row>
    <row r="157" spans="2:18" ht="8.25" customHeight="1">
      <c r="B157" s="664"/>
      <c r="C157" s="686"/>
      <c r="D157" s="687"/>
      <c r="E157" s="687"/>
      <c r="F157" s="685"/>
      <c r="G157" s="648"/>
      <c r="H157" s="648"/>
      <c r="I157" s="648"/>
      <c r="J157" s="652"/>
      <c r="K157" s="652"/>
      <c r="L157" s="652"/>
      <c r="M157" s="683"/>
      <c r="N157" s="684"/>
      <c r="O157" s="650"/>
      <c r="P157" s="654"/>
      <c r="Q157" s="655"/>
      <c r="R157" s="648"/>
    </row>
    <row r="158" spans="2:18" ht="8.25" customHeight="1">
      <c r="B158" s="664"/>
      <c r="C158" s="686"/>
      <c r="D158" s="687"/>
      <c r="E158" s="687"/>
      <c r="F158" s="685"/>
      <c r="G158" s="648"/>
      <c r="H158" s="648"/>
      <c r="I158" s="648"/>
      <c r="J158" s="652"/>
      <c r="K158" s="652"/>
      <c r="L158" s="652"/>
      <c r="M158" s="683"/>
      <c r="N158" s="684"/>
      <c r="O158" s="650"/>
      <c r="P158" s="654"/>
      <c r="Q158" s="655"/>
      <c r="R158" s="648"/>
    </row>
    <row r="159" spans="2:18" ht="8.25" customHeight="1">
      <c r="B159" s="664"/>
      <c r="C159" s="686"/>
      <c r="D159" s="687"/>
      <c r="E159" s="687"/>
      <c r="F159" s="685"/>
      <c r="G159" s="648"/>
      <c r="H159" s="648"/>
      <c r="I159" s="648"/>
      <c r="J159" s="652"/>
      <c r="K159" s="652"/>
      <c r="L159" s="652"/>
      <c r="M159" s="683"/>
      <c r="N159" s="684"/>
      <c r="O159" s="650"/>
      <c r="P159" s="654"/>
      <c r="Q159" s="655"/>
      <c r="R159" s="648"/>
    </row>
    <row r="160" spans="2:18" ht="8.25" customHeight="1">
      <c r="B160" s="664"/>
      <c r="C160" s="686"/>
      <c r="D160" s="687"/>
      <c r="E160" s="687"/>
      <c r="F160" s="685"/>
      <c r="G160" s="648"/>
      <c r="H160" s="648"/>
      <c r="I160" s="648"/>
      <c r="J160" s="652"/>
      <c r="K160" s="652"/>
      <c r="L160" s="652"/>
      <c r="M160" s="683"/>
      <c r="N160" s="684"/>
      <c r="O160" s="650"/>
      <c r="P160" s="654"/>
      <c r="Q160" s="655"/>
      <c r="R160" s="648"/>
    </row>
    <row r="161" spans="2:18" ht="8.25" customHeight="1">
      <c r="B161" s="688"/>
      <c r="C161" s="689"/>
      <c r="D161" s="689"/>
      <c r="E161" s="689"/>
      <c r="F161" s="682"/>
      <c r="G161" s="648"/>
      <c r="H161" s="648"/>
      <c r="I161" s="648"/>
      <c r="J161" s="652"/>
      <c r="K161" s="652"/>
      <c r="L161" s="652"/>
      <c r="M161" s="685"/>
      <c r="N161" s="690"/>
      <c r="O161" s="650"/>
      <c r="P161" s="654"/>
      <c r="Q161" s="655"/>
      <c r="R161" s="655"/>
    </row>
    <row r="162" spans="2:18" ht="8.25" customHeight="1">
      <c r="B162" s="688"/>
      <c r="C162" s="691"/>
      <c r="D162" s="689"/>
      <c r="E162" s="689"/>
      <c r="F162" s="682"/>
      <c r="G162" s="648"/>
      <c r="H162" s="648"/>
      <c r="I162" s="648"/>
      <c r="J162" s="652"/>
      <c r="K162" s="652"/>
      <c r="L162" s="652"/>
      <c r="M162" s="685"/>
      <c r="N162" s="690"/>
      <c r="O162" s="650"/>
      <c r="P162" s="654"/>
      <c r="Q162" s="655"/>
      <c r="R162" s="655"/>
    </row>
    <row r="163" spans="2:18" ht="8.25" customHeight="1">
      <c r="B163" s="688"/>
      <c r="C163" s="692"/>
      <c r="D163" s="689"/>
      <c r="E163" s="689"/>
      <c r="F163" s="682"/>
      <c r="G163" s="648"/>
      <c r="H163" s="648"/>
      <c r="I163" s="648"/>
      <c r="J163" s="652"/>
      <c r="K163" s="652"/>
      <c r="L163" s="652"/>
      <c r="M163" s="685"/>
      <c r="N163" s="690"/>
      <c r="O163" s="648"/>
      <c r="P163" s="652"/>
      <c r="Q163" s="655"/>
      <c r="R163" s="655"/>
    </row>
  </sheetData>
  <mergeCells count="2">
    <mergeCell ref="A1:U1"/>
    <mergeCell ref="S2:U2"/>
  </mergeCells>
  <printOptions/>
  <pageMargins left="0.75" right="0.75" top="1" bottom="1" header="0.5" footer="0.5"/>
  <pageSetup horizontalDpi="600" verticalDpi="600" orientation="landscape" r:id="rId2"/>
  <ignoredErrors>
    <ignoredError sqref="N55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3"/>
  <sheetViews>
    <sheetView workbookViewId="0" topLeftCell="A1">
      <selection activeCell="M64" sqref="M64"/>
    </sheetView>
  </sheetViews>
  <sheetFormatPr defaultColWidth="9.140625" defaultRowHeight="8.25" customHeight="1"/>
  <cols>
    <col min="1" max="1" width="7.28125" style="422" bestFit="1" customWidth="1"/>
    <col min="2" max="2" width="5.28125" style="424" customWidth="1"/>
    <col min="3" max="3" width="4.421875" style="424" bestFit="1" customWidth="1"/>
    <col min="4" max="4" width="5.57421875" style="513" bestFit="1" customWidth="1"/>
    <col min="5" max="6" width="4.421875" style="514" bestFit="1" customWidth="1"/>
    <col min="7" max="7" width="4.7109375" style="514" bestFit="1" customWidth="1"/>
    <col min="8" max="8" width="4.421875" style="515" bestFit="1" customWidth="1"/>
    <col min="9" max="9" width="4.7109375" style="515" bestFit="1" customWidth="1"/>
    <col min="10" max="10" width="4.7109375" style="516" bestFit="1" customWidth="1"/>
    <col min="11" max="11" width="4.7109375" style="517" bestFit="1" customWidth="1"/>
    <col min="12" max="12" width="5.00390625" style="518" customWidth="1"/>
    <col min="13" max="13" width="5.00390625" style="518" bestFit="1" customWidth="1"/>
    <col min="14" max="14" width="5.8515625" style="424" customWidth="1"/>
    <col min="15" max="15" width="6.28125" style="519" customWidth="1"/>
    <col min="16" max="16" width="6.7109375" style="520" customWidth="1"/>
    <col min="17" max="17" width="5.7109375" style="521" customWidth="1"/>
    <col min="18" max="18" width="8.28125" style="522" customWidth="1"/>
    <col min="19" max="19" width="9.7109375" style="523" customWidth="1"/>
    <col min="20" max="21" width="6.28125" style="522" customWidth="1"/>
    <col min="22" max="22" width="3.8515625" style="522" bestFit="1" customWidth="1"/>
    <col min="23" max="23" width="3.8515625" style="422" bestFit="1" customWidth="1"/>
    <col min="24" max="25" width="9.140625" style="423" customWidth="1"/>
    <col min="26" max="16384" width="9.140625" style="424" customWidth="1"/>
  </cols>
  <sheetData>
    <row r="1" spans="1:22" ht="8.25" customHeight="1" thickBot="1">
      <c r="A1" s="1760" t="s">
        <v>177</v>
      </c>
      <c r="B1" s="1760"/>
      <c r="C1" s="1760"/>
      <c r="D1" s="1760"/>
      <c r="E1" s="1760"/>
      <c r="F1" s="1760"/>
      <c r="G1" s="1760"/>
      <c r="H1" s="1760"/>
      <c r="I1" s="1760"/>
      <c r="J1" s="1760"/>
      <c r="K1" s="1760"/>
      <c r="L1" s="1760"/>
      <c r="M1" s="1760"/>
      <c r="N1" s="1760"/>
      <c r="O1" s="1760"/>
      <c r="P1" s="1760"/>
      <c r="Q1" s="1760"/>
      <c r="R1" s="1760"/>
      <c r="S1" s="1760"/>
      <c r="T1" s="1760"/>
      <c r="U1" s="1760"/>
      <c r="V1" s="1760"/>
    </row>
    <row r="2" spans="1:23" s="422" customFormat="1" ht="8.25" customHeight="1">
      <c r="A2" s="425"/>
      <c r="B2" s="426" t="s">
        <v>271</v>
      </c>
      <c r="C2" s="427"/>
      <c r="D2" s="428"/>
      <c r="E2" s="428"/>
      <c r="F2" s="428"/>
      <c r="G2" s="428"/>
      <c r="H2" s="429"/>
      <c r="I2" s="430"/>
      <c r="J2" s="431"/>
      <c r="K2" s="431"/>
      <c r="L2" s="432"/>
      <c r="M2" s="433"/>
      <c r="N2" s="434" t="s">
        <v>174</v>
      </c>
      <c r="O2" s="435"/>
      <c r="P2" s="1364" t="s">
        <v>175</v>
      </c>
      <c r="Q2" s="436"/>
      <c r="R2" s="437" t="s">
        <v>176</v>
      </c>
      <c r="S2" s="438"/>
      <c r="T2" s="439" t="s">
        <v>161</v>
      </c>
      <c r="U2" s="440"/>
      <c r="V2" s="441"/>
      <c r="W2" s="442"/>
    </row>
    <row r="3" spans="1:22" s="422" customFormat="1" ht="8.25" customHeight="1" thickBot="1">
      <c r="A3" s="443" t="s">
        <v>150</v>
      </c>
      <c r="B3" s="444">
        <v>1984</v>
      </c>
      <c r="C3" s="445">
        <v>1990</v>
      </c>
      <c r="D3" s="445" t="s">
        <v>272</v>
      </c>
      <c r="E3" s="445">
        <v>1997</v>
      </c>
      <c r="F3" s="445">
        <v>1999</v>
      </c>
      <c r="G3" s="445">
        <v>2000</v>
      </c>
      <c r="H3" s="445">
        <v>2001</v>
      </c>
      <c r="I3" s="446">
        <v>2002</v>
      </c>
      <c r="J3" s="446">
        <v>2003</v>
      </c>
      <c r="K3" s="446">
        <v>2004</v>
      </c>
      <c r="L3" s="447">
        <v>2005</v>
      </c>
      <c r="M3" s="448" t="s">
        <v>157</v>
      </c>
      <c r="N3" s="449">
        <v>2004</v>
      </c>
      <c r="O3" s="450">
        <v>2005</v>
      </c>
      <c r="P3" s="1365">
        <v>2004</v>
      </c>
      <c r="Q3" s="451">
        <v>2005</v>
      </c>
      <c r="R3" s="452" t="s">
        <v>154</v>
      </c>
      <c r="S3" s="453" t="s">
        <v>172</v>
      </c>
      <c r="T3" s="454">
        <v>2004</v>
      </c>
      <c r="U3" s="455">
        <v>2005</v>
      </c>
      <c r="V3" s="456" t="s">
        <v>152</v>
      </c>
    </row>
    <row r="4" spans="1:25" ht="8.25" customHeight="1">
      <c r="A4" s="457" t="s">
        <v>76</v>
      </c>
      <c r="B4" s="524">
        <v>0</v>
      </c>
      <c r="C4" s="525">
        <v>0</v>
      </c>
      <c r="D4" s="525">
        <v>0</v>
      </c>
      <c r="E4" s="458">
        <v>0</v>
      </c>
      <c r="F4" s="458">
        <v>0</v>
      </c>
      <c r="G4" s="458">
        <v>0</v>
      </c>
      <c r="H4" s="458">
        <v>0</v>
      </c>
      <c r="I4" s="459">
        <v>0</v>
      </c>
      <c r="J4" s="459">
        <v>0</v>
      </c>
      <c r="K4" s="540">
        <v>0</v>
      </c>
      <c r="L4" s="460">
        <v>0</v>
      </c>
      <c r="M4" s="461">
        <f aca="true" t="shared" si="0" ref="M4:M35">RANK(L4,L$4:L$53,1)</f>
        <v>1</v>
      </c>
      <c r="N4" s="1604">
        <v>61</v>
      </c>
      <c r="O4" s="1606">
        <v>62</v>
      </c>
      <c r="P4" s="1366">
        <v>0</v>
      </c>
      <c r="Q4" s="1357">
        <v>0</v>
      </c>
      <c r="R4" s="462">
        <f aca="true" t="shared" si="1" ref="R4:R35">L4-K4</f>
        <v>0</v>
      </c>
      <c r="S4" s="463">
        <f aca="true" t="shared" si="2" ref="S4:S35">(L4-$B4)</f>
        <v>0</v>
      </c>
      <c r="T4" s="464">
        <f aca="true" t="shared" si="3" ref="T4:T35">K4/K$55</f>
        <v>0</v>
      </c>
      <c r="U4" s="465">
        <f aca="true" t="shared" si="4" ref="U4:U35">L4/L$55</f>
        <v>0</v>
      </c>
      <c r="V4" s="466" t="s">
        <v>76</v>
      </c>
      <c r="W4" s="467"/>
      <c r="Y4" s="468"/>
    </row>
    <row r="5" spans="1:25" ht="8.25" customHeight="1">
      <c r="A5" s="469" t="s">
        <v>78</v>
      </c>
      <c r="B5" s="526">
        <v>2.631578947368421</v>
      </c>
      <c r="C5" s="527">
        <v>0</v>
      </c>
      <c r="D5" s="527">
        <v>0</v>
      </c>
      <c r="E5" s="470">
        <v>0</v>
      </c>
      <c r="F5" s="470">
        <v>0</v>
      </c>
      <c r="G5" s="470">
        <v>0</v>
      </c>
      <c r="H5" s="470">
        <v>0</v>
      </c>
      <c r="I5" s="471">
        <v>0</v>
      </c>
      <c r="J5" s="471">
        <v>0</v>
      </c>
      <c r="K5" s="541">
        <v>0</v>
      </c>
      <c r="L5" s="472">
        <v>0</v>
      </c>
      <c r="M5" s="461">
        <f t="shared" si="0"/>
        <v>1</v>
      </c>
      <c r="N5" s="473">
        <v>51</v>
      </c>
      <c r="O5" s="543">
        <v>50</v>
      </c>
      <c r="P5" s="1367">
        <v>0</v>
      </c>
      <c r="Q5" s="1358">
        <v>0</v>
      </c>
      <c r="R5" s="462">
        <f t="shared" si="1"/>
        <v>0</v>
      </c>
      <c r="S5" s="463">
        <f t="shared" si="2"/>
        <v>-2.631578947368421</v>
      </c>
      <c r="T5" s="474">
        <f t="shared" si="3"/>
        <v>0</v>
      </c>
      <c r="U5" s="465">
        <f t="shared" si="4"/>
        <v>0</v>
      </c>
      <c r="V5" s="475" t="s">
        <v>78</v>
      </c>
      <c r="W5" s="467"/>
      <c r="Y5" s="468"/>
    </row>
    <row r="6" spans="1:25" ht="8.25" customHeight="1">
      <c r="A6" s="469" t="s">
        <v>91</v>
      </c>
      <c r="B6" s="526">
        <v>0</v>
      </c>
      <c r="C6" s="527">
        <v>14.893617021276595</v>
      </c>
      <c r="D6" s="527">
        <v>42.857142857142854</v>
      </c>
      <c r="E6" s="470">
        <v>0</v>
      </c>
      <c r="F6" s="470">
        <v>0</v>
      </c>
      <c r="G6" s="470">
        <v>0</v>
      </c>
      <c r="H6" s="470">
        <v>2.0408163265306123</v>
      </c>
      <c r="I6" s="471">
        <v>0</v>
      </c>
      <c r="J6" s="471">
        <v>0</v>
      </c>
      <c r="K6" s="541">
        <v>0</v>
      </c>
      <c r="L6" s="472">
        <v>0</v>
      </c>
      <c r="M6" s="461">
        <f t="shared" si="0"/>
        <v>1</v>
      </c>
      <c r="N6" s="473">
        <v>70</v>
      </c>
      <c r="O6" s="543">
        <v>69</v>
      </c>
      <c r="P6" s="1367">
        <v>0</v>
      </c>
      <c r="Q6" s="1358">
        <v>0</v>
      </c>
      <c r="R6" s="462">
        <f t="shared" si="1"/>
        <v>0</v>
      </c>
      <c r="S6" s="463">
        <f t="shared" si="2"/>
        <v>0</v>
      </c>
      <c r="T6" s="474">
        <f t="shared" si="3"/>
        <v>0</v>
      </c>
      <c r="U6" s="465">
        <f t="shared" si="4"/>
        <v>0</v>
      </c>
      <c r="V6" s="475" t="s">
        <v>91</v>
      </c>
      <c r="W6" s="467"/>
      <c r="Y6" s="468"/>
    </row>
    <row r="7" spans="1:25" ht="8.25" customHeight="1">
      <c r="A7" s="469" t="s">
        <v>100</v>
      </c>
      <c r="B7" s="526">
        <v>0</v>
      </c>
      <c r="C7" s="527">
        <v>0</v>
      </c>
      <c r="D7" s="527">
        <v>0</v>
      </c>
      <c r="E7" s="470">
        <v>0</v>
      </c>
      <c r="F7" s="470">
        <v>0</v>
      </c>
      <c r="G7" s="470">
        <v>0</v>
      </c>
      <c r="H7" s="470">
        <v>0</v>
      </c>
      <c r="I7" s="471">
        <v>0</v>
      </c>
      <c r="J7" s="471">
        <v>0</v>
      </c>
      <c r="K7" s="541">
        <v>0</v>
      </c>
      <c r="L7" s="472">
        <v>0</v>
      </c>
      <c r="M7" s="461">
        <f t="shared" si="0"/>
        <v>1</v>
      </c>
      <c r="N7" s="473">
        <v>88</v>
      </c>
      <c r="O7" s="543">
        <v>92</v>
      </c>
      <c r="P7" s="1367">
        <v>0</v>
      </c>
      <c r="Q7" s="1358">
        <v>0</v>
      </c>
      <c r="R7" s="462">
        <f t="shared" si="1"/>
        <v>0</v>
      </c>
      <c r="S7" s="463">
        <f t="shared" si="2"/>
        <v>0</v>
      </c>
      <c r="T7" s="474">
        <f t="shared" si="3"/>
        <v>0</v>
      </c>
      <c r="U7" s="465">
        <f t="shared" si="4"/>
        <v>0</v>
      </c>
      <c r="V7" s="475" t="s">
        <v>100</v>
      </c>
      <c r="W7" s="488"/>
      <c r="X7" s="424"/>
      <c r="Y7" s="468"/>
    </row>
    <row r="8" spans="1:25" ht="8.25" customHeight="1">
      <c r="A8" s="469" t="s">
        <v>71</v>
      </c>
      <c r="B8" s="526">
        <v>10.81081081081081</v>
      </c>
      <c r="C8" s="527">
        <v>11.320754716981133</v>
      </c>
      <c r="D8" s="527">
        <v>9.090909090909092</v>
      </c>
      <c r="E8" s="470">
        <v>11.11111111111111</v>
      </c>
      <c r="F8" s="470">
        <v>14.814814814814813</v>
      </c>
      <c r="G8" s="470">
        <v>16.9811320754717</v>
      </c>
      <c r="H8" s="470">
        <v>3.9215686274509802</v>
      </c>
      <c r="I8" s="471">
        <v>5.555555555555555</v>
      </c>
      <c r="J8" s="471">
        <v>7.407407407407407</v>
      </c>
      <c r="K8" s="541">
        <v>5.660377358490567</v>
      </c>
      <c r="L8" s="472">
        <v>2.941176470588235</v>
      </c>
      <c r="M8" s="461">
        <f t="shared" si="0"/>
        <v>5</v>
      </c>
      <c r="N8" s="473">
        <v>53</v>
      </c>
      <c r="O8" s="543">
        <v>68</v>
      </c>
      <c r="P8" s="1367">
        <v>3</v>
      </c>
      <c r="Q8" s="1358">
        <v>2</v>
      </c>
      <c r="R8" s="462">
        <f t="shared" si="1"/>
        <v>-2.7192008879023315</v>
      </c>
      <c r="S8" s="463">
        <f t="shared" si="2"/>
        <v>-7.869634340222575</v>
      </c>
      <c r="T8" s="474">
        <f t="shared" si="3"/>
        <v>0.1096872657432767</v>
      </c>
      <c r="U8" s="465">
        <f t="shared" si="4"/>
        <v>0.05672660319872576</v>
      </c>
      <c r="V8" s="475" t="s">
        <v>71</v>
      </c>
      <c r="W8" s="467"/>
      <c r="Y8" s="468"/>
    </row>
    <row r="9" spans="1:25" ht="8.25" customHeight="1">
      <c r="A9" s="469" t="s">
        <v>99</v>
      </c>
      <c r="B9" s="526">
        <v>10.989010989010989</v>
      </c>
      <c r="C9" s="527">
        <v>25.555555555555554</v>
      </c>
      <c r="D9" s="527">
        <v>14.285714285714285</v>
      </c>
      <c r="E9" s="470">
        <v>2.2222222222222223</v>
      </c>
      <c r="F9" s="470">
        <v>1.0638297872340425</v>
      </c>
      <c r="G9" s="470">
        <v>1.0752688172043012</v>
      </c>
      <c r="H9" s="470">
        <v>3.1914893617021276</v>
      </c>
      <c r="I9" s="471">
        <v>5.376344086021505</v>
      </c>
      <c r="J9" s="471">
        <v>5.319148936170213</v>
      </c>
      <c r="K9" s="541">
        <v>4.25531914893617</v>
      </c>
      <c r="L9" s="472">
        <v>3.79746835443038</v>
      </c>
      <c r="M9" s="461">
        <f t="shared" si="0"/>
        <v>6</v>
      </c>
      <c r="N9" s="473">
        <v>94</v>
      </c>
      <c r="O9" s="543">
        <v>158</v>
      </c>
      <c r="P9" s="1367">
        <v>4</v>
      </c>
      <c r="Q9" s="1358">
        <v>6</v>
      </c>
      <c r="R9" s="462">
        <f t="shared" si="1"/>
        <v>-0.45785079450579014</v>
      </c>
      <c r="S9" s="463">
        <f t="shared" si="2"/>
        <v>-7.191542634580609</v>
      </c>
      <c r="T9" s="474">
        <f t="shared" si="3"/>
        <v>0.08245993027508744</v>
      </c>
      <c r="U9" s="465">
        <f t="shared" si="4"/>
        <v>0.07324194337050668</v>
      </c>
      <c r="V9" s="475" t="s">
        <v>99</v>
      </c>
      <c r="W9" s="423"/>
      <c r="Y9" s="468"/>
    </row>
    <row r="10" spans="1:25" ht="8.25" customHeight="1">
      <c r="A10" s="469" t="s">
        <v>96</v>
      </c>
      <c r="B10" s="526">
        <v>0</v>
      </c>
      <c r="C10" s="527">
        <v>0</v>
      </c>
      <c r="D10" s="527">
        <v>0</v>
      </c>
      <c r="E10" s="470">
        <v>0</v>
      </c>
      <c r="F10" s="470">
        <v>0</v>
      </c>
      <c r="G10" s="470">
        <v>5</v>
      </c>
      <c r="H10" s="470">
        <v>4.878048780487805</v>
      </c>
      <c r="I10" s="471">
        <v>5</v>
      </c>
      <c r="J10" s="471">
        <v>5</v>
      </c>
      <c r="K10" s="541">
        <v>5</v>
      </c>
      <c r="L10" s="472">
        <v>5</v>
      </c>
      <c r="M10" s="461">
        <f t="shared" si="0"/>
        <v>7</v>
      </c>
      <c r="N10" s="473">
        <v>40</v>
      </c>
      <c r="O10" s="543">
        <v>40</v>
      </c>
      <c r="P10" s="1367">
        <v>2</v>
      </c>
      <c r="Q10" s="1358">
        <v>2</v>
      </c>
      <c r="R10" s="462">
        <f t="shared" si="1"/>
        <v>0</v>
      </c>
      <c r="S10" s="463">
        <f t="shared" si="2"/>
        <v>5</v>
      </c>
      <c r="T10" s="474">
        <f t="shared" si="3"/>
        <v>0.09689041807322774</v>
      </c>
      <c r="U10" s="465">
        <f t="shared" si="4"/>
        <v>0.0964352254378338</v>
      </c>
      <c r="V10" s="475" t="s">
        <v>96</v>
      </c>
      <c r="W10" s="467"/>
      <c r="Y10" s="468"/>
    </row>
    <row r="11" spans="1:25" ht="8.25" customHeight="1">
      <c r="A11" s="469" t="s">
        <v>51</v>
      </c>
      <c r="B11" s="526">
        <v>21.428571428571427</v>
      </c>
      <c r="C11" s="527">
        <v>60.78431372549019</v>
      </c>
      <c r="D11" s="527">
        <v>11.11111111111111</v>
      </c>
      <c r="E11" s="470">
        <v>13.20754716981132</v>
      </c>
      <c r="F11" s="470">
        <v>15.384615384615385</v>
      </c>
      <c r="G11" s="470">
        <v>18.867924528301888</v>
      </c>
      <c r="H11" s="470">
        <v>16.9811320754717</v>
      </c>
      <c r="I11" s="471">
        <v>17.307692307692307</v>
      </c>
      <c r="J11" s="471">
        <v>5.714285714285714</v>
      </c>
      <c r="K11" s="541">
        <v>5.797101449275362</v>
      </c>
      <c r="L11" s="472">
        <v>8.695652173913043</v>
      </c>
      <c r="M11" s="461">
        <f t="shared" si="0"/>
        <v>8</v>
      </c>
      <c r="N11" s="473">
        <v>69</v>
      </c>
      <c r="O11" s="543">
        <v>69</v>
      </c>
      <c r="P11" s="1367">
        <v>4</v>
      </c>
      <c r="Q11" s="1358">
        <v>6</v>
      </c>
      <c r="R11" s="462">
        <f t="shared" si="1"/>
        <v>2.8985507246376807</v>
      </c>
      <c r="S11" s="463">
        <f t="shared" si="2"/>
        <v>-12.732919254658384</v>
      </c>
      <c r="T11" s="474">
        <f t="shared" si="3"/>
        <v>0.11233671660664085</v>
      </c>
      <c r="U11" s="465">
        <f t="shared" si="4"/>
        <v>0.16771343554405876</v>
      </c>
      <c r="V11" s="475" t="s">
        <v>51</v>
      </c>
      <c r="W11" s="467"/>
      <c r="Y11" s="468"/>
    </row>
    <row r="12" spans="1:25" ht="8.25" customHeight="1">
      <c r="A12" s="469" t="s">
        <v>82</v>
      </c>
      <c r="B12" s="526">
        <v>10.344827586206897</v>
      </c>
      <c r="C12" s="527">
        <v>19.148936170212767</v>
      </c>
      <c r="D12" s="527">
        <v>16.666666666666664</v>
      </c>
      <c r="E12" s="470">
        <v>20.37037037037037</v>
      </c>
      <c r="F12" s="470">
        <v>20.37037037037037</v>
      </c>
      <c r="G12" s="470">
        <v>12.962962962962962</v>
      </c>
      <c r="H12" s="470">
        <v>14.953271028037383</v>
      </c>
      <c r="I12" s="471">
        <v>20.18348623853211</v>
      </c>
      <c r="J12" s="471">
        <v>18.181818181818183</v>
      </c>
      <c r="K12" s="541">
        <v>17.307692307692307</v>
      </c>
      <c r="L12" s="472">
        <v>16.7741935483871</v>
      </c>
      <c r="M12" s="461">
        <f t="shared" si="0"/>
        <v>9</v>
      </c>
      <c r="N12" s="473">
        <v>156</v>
      </c>
      <c r="O12" s="543">
        <v>155</v>
      </c>
      <c r="P12" s="1367">
        <v>27</v>
      </c>
      <c r="Q12" s="1358">
        <v>26</v>
      </c>
      <c r="R12" s="462">
        <f t="shared" si="1"/>
        <v>-0.533498759305207</v>
      </c>
      <c r="S12" s="463">
        <f t="shared" si="2"/>
        <v>6.429365962180203</v>
      </c>
      <c r="T12" s="474">
        <f t="shared" si="3"/>
        <v>0.33538990871501906</v>
      </c>
      <c r="U12" s="465">
        <f t="shared" si="4"/>
        <v>0.32352462727531345</v>
      </c>
      <c r="V12" s="475" t="s">
        <v>82</v>
      </c>
      <c r="W12" s="467"/>
      <c r="Y12" s="468"/>
    </row>
    <row r="13" spans="1:25" ht="8.25" customHeight="1">
      <c r="A13" s="469" t="s">
        <v>66</v>
      </c>
      <c r="B13" s="526">
        <v>13.375796178343949</v>
      </c>
      <c r="C13" s="527">
        <v>23.75</v>
      </c>
      <c r="D13" s="527">
        <v>13.218390804597702</v>
      </c>
      <c r="E13" s="470">
        <v>16.184971098265898</v>
      </c>
      <c r="F13" s="470">
        <v>19.54022988505747</v>
      </c>
      <c r="G13" s="470">
        <v>19.662921348314608</v>
      </c>
      <c r="H13" s="470">
        <v>23.88888888888889</v>
      </c>
      <c r="I13" s="471">
        <v>27.528089887640448</v>
      </c>
      <c r="J13" s="471">
        <v>22.22222222222222</v>
      </c>
      <c r="K13" s="541">
        <v>17.83783783783784</v>
      </c>
      <c r="L13" s="472">
        <v>24.766355140186917</v>
      </c>
      <c r="M13" s="461">
        <f t="shared" si="0"/>
        <v>10</v>
      </c>
      <c r="N13" s="473">
        <v>185</v>
      </c>
      <c r="O13" s="543">
        <v>214</v>
      </c>
      <c r="P13" s="1367">
        <v>33</v>
      </c>
      <c r="Q13" s="1358">
        <v>53</v>
      </c>
      <c r="R13" s="462">
        <f t="shared" si="1"/>
        <v>6.9285173023490785</v>
      </c>
      <c r="S13" s="463">
        <f t="shared" si="2"/>
        <v>11.390558961842968</v>
      </c>
      <c r="T13" s="474">
        <f t="shared" si="3"/>
        <v>0.34566311312610976</v>
      </c>
      <c r="U13" s="465">
        <f t="shared" si="4"/>
        <v>0.4776698082434759</v>
      </c>
      <c r="V13" s="475" t="s">
        <v>66</v>
      </c>
      <c r="W13" s="467"/>
      <c r="Y13" s="468"/>
    </row>
    <row r="14" spans="1:25" ht="8.25" customHeight="1">
      <c r="A14" s="469" t="s">
        <v>65</v>
      </c>
      <c r="B14" s="526">
        <v>4.545454545454546</v>
      </c>
      <c r="C14" s="527">
        <v>10.87719298245614</v>
      </c>
      <c r="D14" s="527">
        <v>17.24137931034483</v>
      </c>
      <c r="E14" s="470">
        <v>19.6875</v>
      </c>
      <c r="F14" s="470">
        <v>15.772870662460567</v>
      </c>
      <c r="G14" s="470">
        <v>15.822784810126583</v>
      </c>
      <c r="H14" s="470">
        <v>19.682539682539684</v>
      </c>
      <c r="I14" s="471">
        <v>24.9211356466877</v>
      </c>
      <c r="J14" s="471">
        <v>25.86750788643533</v>
      </c>
      <c r="K14" s="541">
        <v>25.86750788643533</v>
      </c>
      <c r="L14" s="472">
        <v>30.990415335463258</v>
      </c>
      <c r="M14" s="461">
        <f t="shared" si="0"/>
        <v>11</v>
      </c>
      <c r="N14" s="473">
        <v>317</v>
      </c>
      <c r="O14" s="543">
        <v>313</v>
      </c>
      <c r="P14" s="1367">
        <v>82</v>
      </c>
      <c r="Q14" s="1358">
        <v>97</v>
      </c>
      <c r="R14" s="462">
        <f t="shared" si="1"/>
        <v>5.122907449027927</v>
      </c>
      <c r="S14" s="463">
        <f t="shared" si="2"/>
        <v>26.44496079000871</v>
      </c>
      <c r="T14" s="474">
        <f t="shared" si="3"/>
        <v>0.5012627307258469</v>
      </c>
      <c r="U14" s="465">
        <f t="shared" si="4"/>
        <v>0.5977135378575003</v>
      </c>
      <c r="V14" s="475" t="s">
        <v>65</v>
      </c>
      <c r="W14" s="467"/>
      <c r="Y14" s="468"/>
    </row>
    <row r="15" spans="1:25" ht="8.25" customHeight="1">
      <c r="A15" s="469" t="s">
        <v>75</v>
      </c>
      <c r="B15" s="526">
        <v>16.528925619834713</v>
      </c>
      <c r="C15" s="527">
        <v>9.67741935483871</v>
      </c>
      <c r="D15" s="527">
        <v>29.92125984251969</v>
      </c>
      <c r="E15" s="470">
        <v>21.428571428571427</v>
      </c>
      <c r="F15" s="470">
        <v>21.875</v>
      </c>
      <c r="G15" s="470">
        <v>25</v>
      </c>
      <c r="H15" s="470">
        <v>37.5</v>
      </c>
      <c r="I15" s="471">
        <v>41.08527131782946</v>
      </c>
      <c r="J15" s="471">
        <v>32.84313725490196</v>
      </c>
      <c r="K15" s="541">
        <v>33.33333333333333</v>
      </c>
      <c r="L15" s="472">
        <v>32.6530612244898</v>
      </c>
      <c r="M15" s="461">
        <f t="shared" si="0"/>
        <v>12</v>
      </c>
      <c r="N15" s="473">
        <v>204</v>
      </c>
      <c r="O15" s="543">
        <v>196</v>
      </c>
      <c r="P15" s="1367">
        <v>68</v>
      </c>
      <c r="Q15" s="1358">
        <v>64</v>
      </c>
      <c r="R15" s="462">
        <f t="shared" si="1"/>
        <v>-0.680272108843532</v>
      </c>
      <c r="S15" s="463">
        <f t="shared" si="2"/>
        <v>16.124135604655084</v>
      </c>
      <c r="T15" s="474">
        <f t="shared" si="3"/>
        <v>0.6459361204881848</v>
      </c>
      <c r="U15" s="465">
        <f t="shared" si="4"/>
        <v>0.6297810640838126</v>
      </c>
      <c r="V15" s="475" t="s">
        <v>75</v>
      </c>
      <c r="W15" s="423"/>
      <c r="Y15" s="468"/>
    </row>
    <row r="16" spans="1:25" ht="8.25" customHeight="1">
      <c r="A16" s="469" t="s">
        <v>63</v>
      </c>
      <c r="B16" s="526">
        <v>0</v>
      </c>
      <c r="C16" s="527">
        <v>16</v>
      </c>
      <c r="D16" s="527">
        <v>11.11111111111111</v>
      </c>
      <c r="E16" s="470">
        <v>18.29268292682927</v>
      </c>
      <c r="F16" s="470">
        <v>20</v>
      </c>
      <c r="G16" s="470">
        <v>22.35294117647059</v>
      </c>
      <c r="H16" s="470">
        <v>30.232558139534884</v>
      </c>
      <c r="I16" s="471">
        <v>29.41176470588235</v>
      </c>
      <c r="J16" s="471">
        <v>34.11764705882353</v>
      </c>
      <c r="K16" s="541">
        <v>41.30434782608695</v>
      </c>
      <c r="L16" s="472">
        <v>34.065934065934066</v>
      </c>
      <c r="M16" s="461">
        <f t="shared" si="0"/>
        <v>13</v>
      </c>
      <c r="N16" s="473">
        <v>92</v>
      </c>
      <c r="O16" s="543">
        <v>91</v>
      </c>
      <c r="P16" s="1367">
        <v>38</v>
      </c>
      <c r="Q16" s="1358">
        <v>31</v>
      </c>
      <c r="R16" s="462">
        <f t="shared" si="1"/>
        <v>-7.238413760152888</v>
      </c>
      <c r="S16" s="463">
        <f t="shared" si="2"/>
        <v>34.065934065934066</v>
      </c>
      <c r="T16" s="474">
        <f t="shared" si="3"/>
        <v>0.800399105822316</v>
      </c>
      <c r="U16" s="465">
        <f t="shared" si="4"/>
        <v>0.6570312062797468</v>
      </c>
      <c r="V16" s="475" t="s">
        <v>63</v>
      </c>
      <c r="W16" s="467"/>
      <c r="Y16" s="468"/>
    </row>
    <row r="17" spans="1:25" ht="8.25" customHeight="1">
      <c r="A17" s="469" t="s">
        <v>79</v>
      </c>
      <c r="B17" s="526">
        <v>13.513513513513514</v>
      </c>
      <c r="C17" s="527">
        <v>56.75675675675676</v>
      </c>
      <c r="D17" s="527">
        <v>34.883720930232556</v>
      </c>
      <c r="E17" s="470">
        <v>24.444444444444443</v>
      </c>
      <c r="F17" s="470">
        <v>23.91304347826087</v>
      </c>
      <c r="G17" s="470">
        <v>20.454545454545457</v>
      </c>
      <c r="H17" s="470">
        <v>43.47826086956522</v>
      </c>
      <c r="I17" s="471">
        <v>43.47826086956522</v>
      </c>
      <c r="J17" s="471">
        <v>33.9622641509434</v>
      </c>
      <c r="K17" s="541">
        <v>29.310344827586203</v>
      </c>
      <c r="L17" s="472">
        <v>34.48275862068966</v>
      </c>
      <c r="M17" s="461">
        <f t="shared" si="0"/>
        <v>14</v>
      </c>
      <c r="N17" s="473">
        <v>58</v>
      </c>
      <c r="O17" s="543">
        <v>58</v>
      </c>
      <c r="P17" s="1367">
        <v>17</v>
      </c>
      <c r="Q17" s="1358">
        <v>20</v>
      </c>
      <c r="R17" s="462">
        <f t="shared" si="1"/>
        <v>5.1724137931034555</v>
      </c>
      <c r="S17" s="463">
        <f t="shared" si="2"/>
        <v>20.969245107176143</v>
      </c>
      <c r="T17" s="474">
        <f t="shared" si="3"/>
        <v>0.5679783128430591</v>
      </c>
      <c r="U17" s="465">
        <f t="shared" si="4"/>
        <v>0.6650705202609228</v>
      </c>
      <c r="V17" s="475" t="s">
        <v>79</v>
      </c>
      <c r="W17" s="467"/>
      <c r="Y17" s="468"/>
    </row>
    <row r="18" spans="1:25" ht="8.25" customHeight="1">
      <c r="A18" s="469" t="s">
        <v>86</v>
      </c>
      <c r="B18" s="526">
        <v>27</v>
      </c>
      <c r="C18" s="527">
        <v>30.917874396135264</v>
      </c>
      <c r="D18" s="527">
        <v>27.751196172248804</v>
      </c>
      <c r="E18" s="470">
        <v>28.22966507177033</v>
      </c>
      <c r="F18" s="470">
        <v>0</v>
      </c>
      <c r="G18" s="470">
        <v>0</v>
      </c>
      <c r="H18" s="470">
        <v>39.23444976076555</v>
      </c>
      <c r="I18" s="471">
        <v>44.71153846153846</v>
      </c>
      <c r="J18" s="471">
        <v>33.19838056680162</v>
      </c>
      <c r="K18" s="541">
        <v>34.81781376518219</v>
      </c>
      <c r="L18" s="472">
        <v>34.67741935483871</v>
      </c>
      <c r="M18" s="461">
        <f t="shared" si="0"/>
        <v>15</v>
      </c>
      <c r="N18" s="473">
        <v>247</v>
      </c>
      <c r="O18" s="543">
        <v>248</v>
      </c>
      <c r="P18" s="1367">
        <v>86</v>
      </c>
      <c r="Q18" s="1358">
        <v>86</v>
      </c>
      <c r="R18" s="462">
        <f t="shared" si="1"/>
        <v>-0.14039441034347533</v>
      </c>
      <c r="S18" s="463">
        <f t="shared" si="2"/>
        <v>7.677419354838712</v>
      </c>
      <c r="T18" s="474">
        <f t="shared" si="3"/>
        <v>0.6747025064208572</v>
      </c>
      <c r="U18" s="465">
        <f t="shared" si="4"/>
        <v>0.6688249506172345</v>
      </c>
      <c r="V18" s="475" t="s">
        <v>86</v>
      </c>
      <c r="W18" s="467"/>
      <c r="Y18" s="468"/>
    </row>
    <row r="19" spans="1:25" ht="8.25" customHeight="1">
      <c r="A19" s="469" t="s">
        <v>61</v>
      </c>
      <c r="B19" s="526">
        <v>46.666666666666664</v>
      </c>
      <c r="C19" s="527">
        <v>63.1578947368421</v>
      </c>
      <c r="D19" s="527">
        <v>55.81395348837209</v>
      </c>
      <c r="E19" s="470">
        <v>44</v>
      </c>
      <c r="F19" s="470">
        <v>34.69387755102041</v>
      </c>
      <c r="G19" s="470">
        <v>27.083333333333332</v>
      </c>
      <c r="H19" s="470">
        <v>26.53061224489796</v>
      </c>
      <c r="I19" s="471">
        <v>29.166666666666668</v>
      </c>
      <c r="J19" s="471">
        <v>35.416666666666664</v>
      </c>
      <c r="K19" s="541">
        <v>36.734693877551024</v>
      </c>
      <c r="L19" s="472">
        <v>34.69387755102041</v>
      </c>
      <c r="M19" s="461">
        <f t="shared" si="0"/>
        <v>16</v>
      </c>
      <c r="N19" s="473">
        <v>49</v>
      </c>
      <c r="O19" s="543">
        <v>49</v>
      </c>
      <c r="P19" s="1367">
        <v>18</v>
      </c>
      <c r="Q19" s="1358">
        <v>17</v>
      </c>
      <c r="R19" s="462">
        <f t="shared" si="1"/>
        <v>-2.040816326530617</v>
      </c>
      <c r="S19" s="463">
        <f t="shared" si="2"/>
        <v>-11.972789115646258</v>
      </c>
      <c r="T19" s="474">
        <f t="shared" si="3"/>
        <v>0.7118479695175917</v>
      </c>
      <c r="U19" s="465">
        <f t="shared" si="4"/>
        <v>0.6691423805890508</v>
      </c>
      <c r="V19" s="475" t="s">
        <v>61</v>
      </c>
      <c r="W19" s="423"/>
      <c r="Y19" s="468"/>
    </row>
    <row r="20" spans="1:25" ht="8.25" customHeight="1">
      <c r="A20" s="469" t="s">
        <v>98</v>
      </c>
      <c r="B20" s="526">
        <v>37.5</v>
      </c>
      <c r="C20" s="527">
        <v>58.87096774193549</v>
      </c>
      <c r="D20" s="527">
        <v>50.33557046979866</v>
      </c>
      <c r="E20" s="470">
        <v>41.040462427745666</v>
      </c>
      <c r="F20" s="470">
        <v>32.16374269005848</v>
      </c>
      <c r="G20" s="470">
        <v>32.075471698113205</v>
      </c>
      <c r="H20" s="470">
        <v>39.375</v>
      </c>
      <c r="I20" s="471">
        <v>38.75</v>
      </c>
      <c r="J20" s="471">
        <v>42.35807860262009</v>
      </c>
      <c r="K20" s="541">
        <v>36.53136531365313</v>
      </c>
      <c r="L20" s="472">
        <v>36.88212927756654</v>
      </c>
      <c r="M20" s="461">
        <f t="shared" si="0"/>
        <v>17</v>
      </c>
      <c r="N20" s="473">
        <v>271</v>
      </c>
      <c r="O20" s="543">
        <v>263</v>
      </c>
      <c r="P20" s="1367">
        <v>99</v>
      </c>
      <c r="Q20" s="1358">
        <v>97</v>
      </c>
      <c r="R20" s="462">
        <f t="shared" si="1"/>
        <v>0.35076396391340836</v>
      </c>
      <c r="S20" s="463">
        <f t="shared" si="2"/>
        <v>-0.6178707224334588</v>
      </c>
      <c r="T20" s="474">
        <f t="shared" si="3"/>
        <v>0.7079078516051325</v>
      </c>
      <c r="U20" s="465">
        <f t="shared" si="4"/>
        <v>0.7113472903018919</v>
      </c>
      <c r="V20" s="475" t="s">
        <v>98</v>
      </c>
      <c r="W20" s="423"/>
      <c r="Y20" s="468"/>
    </row>
    <row r="21" spans="1:25" ht="8.25" customHeight="1">
      <c r="A21" s="469" t="s">
        <v>87</v>
      </c>
      <c r="B21" s="526">
        <v>18.045112781954884</v>
      </c>
      <c r="C21" s="527">
        <v>44.696969696969695</v>
      </c>
      <c r="D21" s="527">
        <v>47.94520547945205</v>
      </c>
      <c r="E21" s="470">
        <v>54.794520547945204</v>
      </c>
      <c r="F21" s="470">
        <v>48.226950354609926</v>
      </c>
      <c r="G21" s="470">
        <v>48.57142857142857</v>
      </c>
      <c r="H21" s="470">
        <v>54.48275862068966</v>
      </c>
      <c r="I21" s="471">
        <v>58.9041095890411</v>
      </c>
      <c r="J21" s="471">
        <v>54.48275862068966</v>
      </c>
      <c r="K21" s="541">
        <v>41.27906976744186</v>
      </c>
      <c r="L21" s="472">
        <v>38.95348837209303</v>
      </c>
      <c r="M21" s="461">
        <f t="shared" si="0"/>
        <v>18</v>
      </c>
      <c r="N21" s="473">
        <v>172</v>
      </c>
      <c r="O21" s="543">
        <v>172</v>
      </c>
      <c r="P21" s="1367">
        <v>71</v>
      </c>
      <c r="Q21" s="1358">
        <v>67</v>
      </c>
      <c r="R21" s="462">
        <f t="shared" si="1"/>
        <v>-2.3255813953488342</v>
      </c>
      <c r="S21" s="463">
        <f t="shared" si="2"/>
        <v>20.908375590138142</v>
      </c>
      <c r="T21" s="474">
        <f t="shared" si="3"/>
        <v>0.7999092654882756</v>
      </c>
      <c r="U21" s="465">
        <f t="shared" si="4"/>
        <v>0.7512976865505657</v>
      </c>
      <c r="V21" s="475" t="s">
        <v>87</v>
      </c>
      <c r="W21" s="467"/>
      <c r="Y21" s="468"/>
    </row>
    <row r="22" spans="1:25" ht="8.25" customHeight="1">
      <c r="A22" s="469" t="s">
        <v>62</v>
      </c>
      <c r="B22" s="526">
        <v>10.15625</v>
      </c>
      <c r="C22" s="527">
        <v>13.86861313868613</v>
      </c>
      <c r="D22" s="527">
        <v>23.12925170068027</v>
      </c>
      <c r="E22" s="470">
        <v>17.80821917808219</v>
      </c>
      <c r="F22" s="470">
        <v>17.80821917808219</v>
      </c>
      <c r="G22" s="470">
        <v>13.698630136986301</v>
      </c>
      <c r="H22" s="470">
        <v>33.333333333333336</v>
      </c>
      <c r="I22" s="471">
        <v>36.734693877551024</v>
      </c>
      <c r="J22" s="471">
        <v>33.98692810457516</v>
      </c>
      <c r="K22" s="471">
        <v>36.60130718954248</v>
      </c>
      <c r="L22" s="478">
        <v>39.869281045751634</v>
      </c>
      <c r="M22" s="461">
        <f t="shared" si="0"/>
        <v>19</v>
      </c>
      <c r="N22" s="473">
        <v>153</v>
      </c>
      <c r="O22" s="543">
        <v>153</v>
      </c>
      <c r="P22" s="1367">
        <v>56</v>
      </c>
      <c r="Q22" s="1358">
        <v>61</v>
      </c>
      <c r="R22" s="462">
        <f t="shared" si="1"/>
        <v>3.267973856209153</v>
      </c>
      <c r="S22" s="463">
        <f t="shared" si="2"/>
        <v>29.713031045751634</v>
      </c>
      <c r="T22" s="474">
        <f t="shared" si="3"/>
        <v>0.7092631911242815</v>
      </c>
      <c r="U22" s="465">
        <f t="shared" si="4"/>
        <v>0.7689606211382826</v>
      </c>
      <c r="V22" s="475" t="s">
        <v>62</v>
      </c>
      <c r="W22" s="467"/>
      <c r="Y22" s="468"/>
    </row>
    <row r="23" spans="1:25" ht="8.25" customHeight="1">
      <c r="A23" s="469" t="s">
        <v>94</v>
      </c>
      <c r="B23" s="526">
        <v>22.04724409448819</v>
      </c>
      <c r="C23" s="527">
        <v>57.534246575342465</v>
      </c>
      <c r="D23" s="527">
        <v>18.34319526627219</v>
      </c>
      <c r="E23" s="470">
        <v>31.360946745562128</v>
      </c>
      <c r="F23" s="470">
        <v>15.24390243902439</v>
      </c>
      <c r="G23" s="470">
        <v>15.568862275449103</v>
      </c>
      <c r="H23" s="470">
        <v>34.319526627218934</v>
      </c>
      <c r="I23" s="471">
        <v>56.54761904761905</v>
      </c>
      <c r="J23" s="471">
        <v>50.89820359281437</v>
      </c>
      <c r="K23" s="541">
        <v>35.81395348837209</v>
      </c>
      <c r="L23" s="472">
        <v>42.523364485981304</v>
      </c>
      <c r="M23" s="461">
        <f t="shared" si="0"/>
        <v>20</v>
      </c>
      <c r="N23" s="473">
        <v>215</v>
      </c>
      <c r="O23" s="543">
        <v>214</v>
      </c>
      <c r="P23" s="1367">
        <v>77</v>
      </c>
      <c r="Q23" s="1358">
        <v>91</v>
      </c>
      <c r="R23" s="462">
        <f t="shared" si="1"/>
        <v>6.709410997609211</v>
      </c>
      <c r="S23" s="463">
        <f t="shared" si="2"/>
        <v>20.476120391493115</v>
      </c>
      <c r="T23" s="474">
        <f t="shared" si="3"/>
        <v>0.694005785268701</v>
      </c>
      <c r="U23" s="465">
        <f t="shared" si="4"/>
        <v>0.8201500481161565</v>
      </c>
      <c r="V23" s="475" t="s">
        <v>94</v>
      </c>
      <c r="W23" s="467"/>
      <c r="Y23" s="468"/>
    </row>
    <row r="24" spans="1:25" ht="8.25" customHeight="1">
      <c r="A24" s="469" t="s">
        <v>95</v>
      </c>
      <c r="B24" s="526">
        <v>40.26548672566372</v>
      </c>
      <c r="C24" s="527">
        <v>68.22742474916387</v>
      </c>
      <c r="D24" s="527">
        <v>40.20100502512563</v>
      </c>
      <c r="E24" s="470">
        <v>47.570332480818415</v>
      </c>
      <c r="F24" s="470">
        <v>37.94871794871795</v>
      </c>
      <c r="G24" s="470">
        <v>42.857142857142854</v>
      </c>
      <c r="H24" s="470">
        <v>40.104166666666664</v>
      </c>
      <c r="I24" s="471">
        <v>51.54639175257732</v>
      </c>
      <c r="J24" s="471">
        <v>44.30992736077482</v>
      </c>
      <c r="K24" s="541">
        <v>47.68518518518518</v>
      </c>
      <c r="L24" s="472">
        <v>42.53897550111358</v>
      </c>
      <c r="M24" s="461">
        <f t="shared" si="0"/>
        <v>21</v>
      </c>
      <c r="N24" s="473">
        <v>432</v>
      </c>
      <c r="O24" s="543">
        <v>449</v>
      </c>
      <c r="P24" s="1367">
        <v>206</v>
      </c>
      <c r="Q24" s="1358">
        <v>191</v>
      </c>
      <c r="R24" s="462">
        <f t="shared" si="1"/>
        <v>-5.1462096840716</v>
      </c>
      <c r="S24" s="463">
        <f t="shared" si="2"/>
        <v>2.273488775449863</v>
      </c>
      <c r="T24" s="474">
        <f t="shared" si="3"/>
        <v>0.9240475056983756</v>
      </c>
      <c r="U24" s="465">
        <f t="shared" si="4"/>
        <v>0.8204511384688755</v>
      </c>
      <c r="V24" s="475" t="s">
        <v>95</v>
      </c>
      <c r="W24" s="423"/>
      <c r="Y24" s="468"/>
    </row>
    <row r="25" spans="1:25" ht="8.25" customHeight="1">
      <c r="A25" s="469" t="s">
        <v>56</v>
      </c>
      <c r="B25" s="526">
        <v>47.16981132075472</v>
      </c>
      <c r="C25" s="527">
        <v>53.02013422818792</v>
      </c>
      <c r="D25" s="527">
        <v>47.56756756756757</v>
      </c>
      <c r="E25" s="470">
        <v>43.24324324324324</v>
      </c>
      <c r="F25" s="470">
        <v>40.55555555555556</v>
      </c>
      <c r="G25" s="470">
        <v>32.78688524590164</v>
      </c>
      <c r="H25" s="470">
        <v>37.096774193548384</v>
      </c>
      <c r="I25" s="471">
        <v>38.91891891891892</v>
      </c>
      <c r="J25" s="471">
        <v>33.203125</v>
      </c>
      <c r="K25" s="541">
        <v>34.63035019455253</v>
      </c>
      <c r="L25" s="472">
        <v>42.75092936802974</v>
      </c>
      <c r="M25" s="461">
        <f t="shared" si="0"/>
        <v>22</v>
      </c>
      <c r="N25" s="473">
        <v>257</v>
      </c>
      <c r="O25" s="543">
        <v>269</v>
      </c>
      <c r="P25" s="1367">
        <v>89</v>
      </c>
      <c r="Q25" s="1358">
        <v>115</v>
      </c>
      <c r="R25" s="462">
        <f t="shared" si="1"/>
        <v>8.12057917347721</v>
      </c>
      <c r="S25" s="463">
        <f t="shared" si="2"/>
        <v>-4.4188819527249805</v>
      </c>
      <c r="T25" s="474">
        <f t="shared" si="3"/>
        <v>0.6710698216744956</v>
      </c>
      <c r="U25" s="465">
        <f t="shared" si="4"/>
        <v>0.8245391022565715</v>
      </c>
      <c r="V25" s="475" t="s">
        <v>56</v>
      </c>
      <c r="W25" s="467"/>
      <c r="Y25" s="468"/>
    </row>
    <row r="26" spans="1:25" ht="8.25" customHeight="1">
      <c r="A26" s="469" t="s">
        <v>88</v>
      </c>
      <c r="B26" s="526">
        <v>35.57422969187675</v>
      </c>
      <c r="C26" s="527">
        <v>36.22828784119106</v>
      </c>
      <c r="D26" s="527">
        <v>28.59960552268245</v>
      </c>
      <c r="E26" s="470">
        <v>29.87249544626594</v>
      </c>
      <c r="F26" s="470">
        <v>29.09090909090909</v>
      </c>
      <c r="G26" s="470">
        <v>29.09090909090909</v>
      </c>
      <c r="H26" s="470">
        <v>35.507246376811594</v>
      </c>
      <c r="I26" s="471">
        <v>40.57971014492754</v>
      </c>
      <c r="J26" s="471">
        <v>37.327188940092164</v>
      </c>
      <c r="K26" s="541">
        <v>42.16691068814056</v>
      </c>
      <c r="L26" s="472">
        <v>43.16860465116279</v>
      </c>
      <c r="M26" s="461">
        <f t="shared" si="0"/>
        <v>23</v>
      </c>
      <c r="N26" s="473">
        <v>683</v>
      </c>
      <c r="O26" s="543">
        <v>688</v>
      </c>
      <c r="P26" s="1367">
        <v>288</v>
      </c>
      <c r="Q26" s="1358">
        <v>297</v>
      </c>
      <c r="R26" s="462">
        <f t="shared" si="1"/>
        <v>1.0016939630222268</v>
      </c>
      <c r="S26" s="463">
        <f t="shared" si="2"/>
        <v>7.594374959286036</v>
      </c>
      <c r="T26" s="474">
        <f t="shared" si="3"/>
        <v>0.8171139210860788</v>
      </c>
      <c r="U26" s="465">
        <f t="shared" si="4"/>
        <v>0.8325948242743209</v>
      </c>
      <c r="V26" s="475" t="s">
        <v>88</v>
      </c>
      <c r="W26" s="467"/>
      <c r="Y26" s="468"/>
    </row>
    <row r="27" spans="1:25" ht="8.25" customHeight="1">
      <c r="A27" s="469" t="s">
        <v>92</v>
      </c>
      <c r="B27" s="526">
        <v>49.596774193548384</v>
      </c>
      <c r="C27" s="527">
        <v>54.25531914893617</v>
      </c>
      <c r="D27" s="527">
        <v>54.79876160990712</v>
      </c>
      <c r="E27" s="470">
        <v>53.57142857142857</v>
      </c>
      <c r="F27" s="470">
        <v>48.96755162241888</v>
      </c>
      <c r="G27" s="470">
        <v>50.591715976331365</v>
      </c>
      <c r="H27" s="470">
        <v>53.55029585798817</v>
      </c>
      <c r="I27" s="471">
        <v>57.227138643067846</v>
      </c>
      <c r="J27" s="471">
        <v>45.12820512820513</v>
      </c>
      <c r="K27" s="471">
        <v>44.52554744525548</v>
      </c>
      <c r="L27" s="478">
        <v>43.96135265700483</v>
      </c>
      <c r="M27" s="461">
        <f t="shared" si="0"/>
        <v>24</v>
      </c>
      <c r="N27" s="473">
        <v>411</v>
      </c>
      <c r="O27" s="543">
        <v>414</v>
      </c>
      <c r="P27" s="1367">
        <v>183</v>
      </c>
      <c r="Q27" s="1358">
        <v>182</v>
      </c>
      <c r="R27" s="462">
        <f t="shared" si="1"/>
        <v>-0.5641947882506457</v>
      </c>
      <c r="S27" s="463">
        <f t="shared" si="2"/>
        <v>-5.635421536543554</v>
      </c>
      <c r="T27" s="474">
        <f t="shared" si="3"/>
        <v>0.8628197813820281</v>
      </c>
      <c r="U27" s="465">
        <f t="shared" si="4"/>
        <v>0.8478845908060749</v>
      </c>
      <c r="V27" s="475" t="s">
        <v>92</v>
      </c>
      <c r="W27" s="467"/>
      <c r="X27" s="424"/>
      <c r="Y27" s="468"/>
    </row>
    <row r="28" spans="1:25" ht="8.25" customHeight="1">
      <c r="A28" s="469" t="s">
        <v>68</v>
      </c>
      <c r="B28" s="526">
        <v>53.25443786982249</v>
      </c>
      <c r="C28" s="527">
        <v>42.5531914893617</v>
      </c>
      <c r="D28" s="527">
        <v>29.411764705882355</v>
      </c>
      <c r="E28" s="470">
        <v>26.334519572953734</v>
      </c>
      <c r="F28" s="470">
        <v>31.718061674008812</v>
      </c>
      <c r="G28" s="470">
        <v>30.17241379310345</v>
      </c>
      <c r="H28" s="470">
        <v>35.16949152542373</v>
      </c>
      <c r="I28" s="471">
        <v>40.50632911392405</v>
      </c>
      <c r="J28" s="471">
        <v>47.257383966244724</v>
      </c>
      <c r="K28" s="541">
        <v>45.8955223880597</v>
      </c>
      <c r="L28" s="472">
        <v>45.74132492113564</v>
      </c>
      <c r="M28" s="461">
        <f t="shared" si="0"/>
        <v>25</v>
      </c>
      <c r="N28" s="473">
        <v>268</v>
      </c>
      <c r="O28" s="543">
        <v>317</v>
      </c>
      <c r="P28" s="1367">
        <v>123</v>
      </c>
      <c r="Q28" s="1358">
        <v>145</v>
      </c>
      <c r="R28" s="462">
        <f t="shared" si="1"/>
        <v>-0.15419746692406022</v>
      </c>
      <c r="S28" s="463">
        <f t="shared" si="2"/>
        <v>-7.513112948686846</v>
      </c>
      <c r="T28" s="474">
        <f t="shared" si="3"/>
        <v>0.8893672703736576</v>
      </c>
      <c r="U28" s="465">
        <f t="shared" si="4"/>
        <v>0.8822149961189842</v>
      </c>
      <c r="V28" s="475" t="s">
        <v>68</v>
      </c>
      <c r="W28" s="467"/>
      <c r="Y28" s="468"/>
    </row>
    <row r="29" spans="1:25" ht="8.25" customHeight="1">
      <c r="A29" s="469" t="s">
        <v>52</v>
      </c>
      <c r="B29" s="526">
        <v>24.675324675324674</v>
      </c>
      <c r="C29" s="527">
        <v>31.983805668016196</v>
      </c>
      <c r="D29" s="527">
        <v>31.02310231023102</v>
      </c>
      <c r="E29" s="470">
        <v>30.592105263157894</v>
      </c>
      <c r="F29" s="470">
        <v>28.289473684210524</v>
      </c>
      <c r="G29" s="470">
        <v>26.557377049180324</v>
      </c>
      <c r="H29" s="470">
        <v>37.333333333333336</v>
      </c>
      <c r="I29" s="471">
        <v>39.24914675767918</v>
      </c>
      <c r="J29" s="471">
        <v>42.2680412371134</v>
      </c>
      <c r="K29" s="541">
        <v>46.540880503144656</v>
      </c>
      <c r="L29" s="472">
        <v>47.02549575070821</v>
      </c>
      <c r="M29" s="461">
        <f t="shared" si="0"/>
        <v>26</v>
      </c>
      <c r="N29" s="473">
        <v>318</v>
      </c>
      <c r="O29" s="543">
        <v>353</v>
      </c>
      <c r="P29" s="1367">
        <v>148</v>
      </c>
      <c r="Q29" s="1358">
        <v>166</v>
      </c>
      <c r="R29" s="462">
        <f t="shared" si="1"/>
        <v>0.48461524756355345</v>
      </c>
      <c r="S29" s="463">
        <f t="shared" si="2"/>
        <v>22.350171075383535</v>
      </c>
      <c r="T29" s="474">
        <f t="shared" si="3"/>
        <v>0.9018730738891639</v>
      </c>
      <c r="U29" s="465">
        <f t="shared" si="4"/>
        <v>0.9069828568090883</v>
      </c>
      <c r="V29" s="475" t="s">
        <v>52</v>
      </c>
      <c r="W29" s="476"/>
      <c r="Y29" s="468"/>
    </row>
    <row r="30" spans="1:25" ht="8.25" customHeight="1">
      <c r="A30" s="469" t="s">
        <v>83</v>
      </c>
      <c r="B30" s="526">
        <v>11.11111111111111</v>
      </c>
      <c r="C30" s="527">
        <v>47.82608695652174</v>
      </c>
      <c r="D30" s="527">
        <v>37.34939759036144</v>
      </c>
      <c r="E30" s="470">
        <v>50</v>
      </c>
      <c r="F30" s="470">
        <v>48.717948717948715</v>
      </c>
      <c r="G30" s="470">
        <v>48.75</v>
      </c>
      <c r="H30" s="470">
        <v>41.97530864197531</v>
      </c>
      <c r="I30" s="471">
        <v>46.15384615384615</v>
      </c>
      <c r="J30" s="471">
        <v>64.1025641025641</v>
      </c>
      <c r="K30" s="541">
        <v>64.1025641025641</v>
      </c>
      <c r="L30" s="472">
        <v>47.32142857142857</v>
      </c>
      <c r="M30" s="461">
        <f t="shared" si="0"/>
        <v>27</v>
      </c>
      <c r="N30" s="473">
        <v>78</v>
      </c>
      <c r="O30" s="543">
        <v>112</v>
      </c>
      <c r="P30" s="1367">
        <v>50</v>
      </c>
      <c r="Q30" s="1358">
        <v>53</v>
      </c>
      <c r="R30" s="462">
        <f t="shared" si="1"/>
        <v>-16.781135531135533</v>
      </c>
      <c r="S30" s="463">
        <f t="shared" si="2"/>
        <v>36.210317460317455</v>
      </c>
      <c r="T30" s="474">
        <f t="shared" si="3"/>
        <v>1.2421848470926633</v>
      </c>
      <c r="U30" s="465">
        <f t="shared" si="4"/>
        <v>0.9126905264652128</v>
      </c>
      <c r="V30" s="475" t="s">
        <v>83</v>
      </c>
      <c r="W30" s="467"/>
      <c r="Y30" s="468"/>
    </row>
    <row r="31" spans="1:25" ht="8.25" customHeight="1">
      <c r="A31" s="469" t="s">
        <v>69</v>
      </c>
      <c r="B31" s="526">
        <v>35.38461538461539</v>
      </c>
      <c r="C31" s="527">
        <v>57.93450881612091</v>
      </c>
      <c r="D31" s="527">
        <v>36.72456575682382</v>
      </c>
      <c r="E31" s="470">
        <v>43.424317617866</v>
      </c>
      <c r="F31" s="470">
        <v>39.20595533498759</v>
      </c>
      <c r="G31" s="470">
        <v>41.336633663366335</v>
      </c>
      <c r="H31" s="470">
        <v>54.32098765432099</v>
      </c>
      <c r="I31" s="471">
        <v>52.475247524752476</v>
      </c>
      <c r="J31" s="471">
        <v>50.104821802935014</v>
      </c>
      <c r="K31" s="541">
        <v>49.58158995815899</v>
      </c>
      <c r="L31" s="472">
        <v>47.37945492662474</v>
      </c>
      <c r="M31" s="461">
        <f t="shared" si="0"/>
        <v>28</v>
      </c>
      <c r="N31" s="473">
        <v>478</v>
      </c>
      <c r="O31" s="543">
        <v>477</v>
      </c>
      <c r="P31" s="1367">
        <v>237</v>
      </c>
      <c r="Q31" s="1358">
        <v>226</v>
      </c>
      <c r="R31" s="462">
        <f t="shared" si="1"/>
        <v>-2.2021350315342545</v>
      </c>
      <c r="S31" s="463">
        <f t="shared" si="2"/>
        <v>11.994839542009352</v>
      </c>
      <c r="T31" s="474">
        <f t="shared" si="3"/>
        <v>0.960796195956275</v>
      </c>
      <c r="U31" s="465">
        <f t="shared" si="4"/>
        <v>0.9138096833941484</v>
      </c>
      <c r="V31" s="475" t="s">
        <v>69</v>
      </c>
      <c r="W31" s="467"/>
      <c r="Y31" s="468"/>
    </row>
    <row r="32" spans="1:25" ht="8.25" customHeight="1">
      <c r="A32" s="469" t="s">
        <v>54</v>
      </c>
      <c r="B32" s="526">
        <v>14.285714285714285</v>
      </c>
      <c r="C32" s="527">
        <v>40</v>
      </c>
      <c r="D32" s="527">
        <v>6.179775280898876</v>
      </c>
      <c r="E32" s="470">
        <v>13.372093023255813</v>
      </c>
      <c r="F32" s="470">
        <v>22.413793103448278</v>
      </c>
      <c r="G32" s="470">
        <v>28.654970760233915</v>
      </c>
      <c r="H32" s="470">
        <v>35.08771929824562</v>
      </c>
      <c r="I32" s="471">
        <v>38.95348837209303</v>
      </c>
      <c r="J32" s="471">
        <v>40.64171122994652</v>
      </c>
      <c r="K32" s="541">
        <v>47.87234042553192</v>
      </c>
      <c r="L32" s="472">
        <v>47.87234042553192</v>
      </c>
      <c r="M32" s="461">
        <f t="shared" si="0"/>
        <v>29</v>
      </c>
      <c r="N32" s="473">
        <v>188</v>
      </c>
      <c r="O32" s="543">
        <v>188</v>
      </c>
      <c r="P32" s="1367">
        <v>90</v>
      </c>
      <c r="Q32" s="1358">
        <v>90</v>
      </c>
      <c r="R32" s="462">
        <f t="shared" si="1"/>
        <v>0</v>
      </c>
      <c r="S32" s="463">
        <f t="shared" si="2"/>
        <v>33.58662613981763</v>
      </c>
      <c r="T32" s="474">
        <f t="shared" si="3"/>
        <v>0.9276742155947337</v>
      </c>
      <c r="U32" s="465">
        <f t="shared" si="4"/>
        <v>0.9233159882345789</v>
      </c>
      <c r="V32" s="475" t="s">
        <v>54</v>
      </c>
      <c r="W32" s="467"/>
      <c r="Y32" s="468"/>
    </row>
    <row r="33" spans="1:25" ht="8.25" customHeight="1">
      <c r="A33" s="469" t="s">
        <v>74</v>
      </c>
      <c r="B33" s="526">
        <v>36.16352201257861</v>
      </c>
      <c r="C33" s="527">
        <v>68.15476190476191</v>
      </c>
      <c r="D33" s="527">
        <v>72.55434782608695</v>
      </c>
      <c r="E33" s="470">
        <v>49.86449864498645</v>
      </c>
      <c r="F33" s="470">
        <v>47.16981132075472</v>
      </c>
      <c r="G33" s="470">
        <v>49.73118279569893</v>
      </c>
      <c r="H33" s="470">
        <v>62.83422459893048</v>
      </c>
      <c r="I33" s="471">
        <v>59.62566844919786</v>
      </c>
      <c r="J33" s="471">
        <v>59.62566844919786</v>
      </c>
      <c r="K33" s="541">
        <v>49.340369393139845</v>
      </c>
      <c r="L33" s="472">
        <v>47.94520547945205</v>
      </c>
      <c r="M33" s="461">
        <f t="shared" si="0"/>
        <v>30</v>
      </c>
      <c r="N33" s="473">
        <v>379</v>
      </c>
      <c r="O33" s="543">
        <v>365</v>
      </c>
      <c r="P33" s="1367">
        <v>187</v>
      </c>
      <c r="Q33" s="1358">
        <v>175</v>
      </c>
      <c r="R33" s="462">
        <f t="shared" si="1"/>
        <v>-1.3951639136877958</v>
      </c>
      <c r="S33" s="463">
        <f t="shared" si="2"/>
        <v>11.781683466873439</v>
      </c>
      <c r="T33" s="474">
        <f t="shared" si="3"/>
        <v>0.9561218036777619</v>
      </c>
      <c r="U33" s="465">
        <f t="shared" si="4"/>
        <v>0.9247213398148446</v>
      </c>
      <c r="V33" s="475" t="s">
        <v>74</v>
      </c>
      <c r="W33" s="467"/>
      <c r="Y33" s="468"/>
    </row>
    <row r="34" spans="1:25" ht="8.25" customHeight="1">
      <c r="A34" s="469" t="s">
        <v>64</v>
      </c>
      <c r="B34" s="526">
        <v>29.184549356223176</v>
      </c>
      <c r="C34" s="527">
        <v>50.91575091575091</v>
      </c>
      <c r="D34" s="527">
        <v>45.03937007874016</v>
      </c>
      <c r="E34" s="470">
        <v>46.59442724458204</v>
      </c>
      <c r="F34" s="470">
        <v>45.51083591331269</v>
      </c>
      <c r="G34" s="470">
        <v>33.853354134165365</v>
      </c>
      <c r="H34" s="470">
        <v>50.30769230769231</v>
      </c>
      <c r="I34" s="471">
        <v>55.81039755351682</v>
      </c>
      <c r="J34" s="471">
        <v>56.925418569254184</v>
      </c>
      <c r="K34" s="541">
        <v>61.390532544378694</v>
      </c>
      <c r="L34" s="472">
        <v>48.640915593705294</v>
      </c>
      <c r="M34" s="461">
        <f t="shared" si="0"/>
        <v>31</v>
      </c>
      <c r="N34" s="473">
        <v>676</v>
      </c>
      <c r="O34" s="543">
        <v>699</v>
      </c>
      <c r="P34" s="1367">
        <v>415</v>
      </c>
      <c r="Q34" s="1358">
        <v>340</v>
      </c>
      <c r="R34" s="462">
        <f t="shared" si="1"/>
        <v>-12.7496169506734</v>
      </c>
      <c r="S34" s="463">
        <f t="shared" si="2"/>
        <v>19.45636623748212</v>
      </c>
      <c r="T34" s="474">
        <f t="shared" si="3"/>
        <v>1.189630872792589</v>
      </c>
      <c r="U34" s="465">
        <f t="shared" si="4"/>
        <v>0.9381395321563232</v>
      </c>
      <c r="V34" s="475" t="s">
        <v>64</v>
      </c>
      <c r="W34" s="423"/>
      <c r="Y34" s="468"/>
    </row>
    <row r="35" spans="1:25" ht="8.25" customHeight="1">
      <c r="A35" s="469" t="s">
        <v>97</v>
      </c>
      <c r="B35" s="526">
        <v>66.66666666666666</v>
      </c>
      <c r="C35" s="527">
        <v>50.416666666666664</v>
      </c>
      <c r="D35" s="527">
        <v>59.92366412213741</v>
      </c>
      <c r="E35" s="470">
        <v>65.2671755725191</v>
      </c>
      <c r="F35" s="470">
        <v>46.38783269961977</v>
      </c>
      <c r="G35" s="470">
        <v>18.250950570342205</v>
      </c>
      <c r="H35" s="470">
        <v>59.9236641221374</v>
      </c>
      <c r="I35" s="471">
        <v>60.07604562737642</v>
      </c>
      <c r="J35" s="471">
        <v>54.372623574144484</v>
      </c>
      <c r="K35" s="541">
        <v>36.36363636363637</v>
      </c>
      <c r="L35" s="472">
        <v>49.328859060402685</v>
      </c>
      <c r="M35" s="461">
        <f t="shared" si="0"/>
        <v>32</v>
      </c>
      <c r="N35" s="473">
        <v>297</v>
      </c>
      <c r="O35" s="543">
        <v>298</v>
      </c>
      <c r="P35" s="1367">
        <v>108</v>
      </c>
      <c r="Q35" s="1358">
        <v>147</v>
      </c>
      <c r="R35" s="462">
        <f t="shared" si="1"/>
        <v>12.965222696766318</v>
      </c>
      <c r="S35" s="463">
        <f t="shared" si="2"/>
        <v>-17.337807606263972</v>
      </c>
      <c r="T35" s="474">
        <f t="shared" si="3"/>
        <v>0.7046575859871109</v>
      </c>
      <c r="U35" s="465">
        <f t="shared" si="4"/>
        <v>0.9514079288162127</v>
      </c>
      <c r="V35" s="475" t="s">
        <v>97</v>
      </c>
      <c r="W35" s="467"/>
      <c r="Y35" s="468"/>
    </row>
    <row r="36" spans="1:25" ht="8.25" customHeight="1">
      <c r="A36" s="469" t="s">
        <v>90</v>
      </c>
      <c r="B36" s="526">
        <v>27.027027027027028</v>
      </c>
      <c r="C36" s="527">
        <v>64.40677966101694</v>
      </c>
      <c r="D36" s="527">
        <v>46.20253164556962</v>
      </c>
      <c r="E36" s="470">
        <v>50</v>
      </c>
      <c r="F36" s="470">
        <v>47.712418300653596</v>
      </c>
      <c r="G36" s="470">
        <v>50.63291139240506</v>
      </c>
      <c r="H36" s="470">
        <v>48.05194805194805</v>
      </c>
      <c r="I36" s="471">
        <v>46.496815286624205</v>
      </c>
      <c r="J36" s="471">
        <v>55.483870967741936</v>
      </c>
      <c r="K36" s="541">
        <v>56.68789808917197</v>
      </c>
      <c r="L36" s="478">
        <v>49.36708860759494</v>
      </c>
      <c r="M36" s="539">
        <f aca="true" t="shared" si="5" ref="M36:M53">RANK(L36,L$4:L$53,1)</f>
        <v>33</v>
      </c>
      <c r="N36" s="473">
        <v>157</v>
      </c>
      <c r="O36" s="543">
        <v>237</v>
      </c>
      <c r="P36" s="1367">
        <v>89</v>
      </c>
      <c r="Q36" s="1358">
        <v>117</v>
      </c>
      <c r="R36" s="462">
        <f aca="true" t="shared" si="6" ref="R36:R53">L36-K36</f>
        <v>-7.320809481577037</v>
      </c>
      <c r="S36" s="463">
        <f aca="true" t="shared" si="7" ref="S36:S53">(L36-$B36)</f>
        <v>22.34006158056791</v>
      </c>
      <c r="T36" s="474">
        <f aca="true" t="shared" si="8" ref="T36:T53">K36/K$55</f>
        <v>1.0985028291104801</v>
      </c>
      <c r="U36" s="465">
        <f aca="true" t="shared" si="9" ref="U36:U53">L36/L$55</f>
        <v>0.9521452638165869</v>
      </c>
      <c r="V36" s="475" t="s">
        <v>90</v>
      </c>
      <c r="W36" s="467"/>
      <c r="Y36" s="468"/>
    </row>
    <row r="37" spans="1:25" ht="8.25" customHeight="1">
      <c r="A37" s="469" t="s">
        <v>80</v>
      </c>
      <c r="B37" s="526">
        <v>13.953488372093023</v>
      </c>
      <c r="C37" s="527">
        <v>45.45454545454545</v>
      </c>
      <c r="D37" s="527">
        <v>29.166666666666668</v>
      </c>
      <c r="E37" s="470">
        <v>34.04255319148936</v>
      </c>
      <c r="F37" s="470">
        <v>35.41666666666667</v>
      </c>
      <c r="G37" s="470">
        <v>38.297872340425535</v>
      </c>
      <c r="H37" s="470">
        <v>62.5</v>
      </c>
      <c r="I37" s="471">
        <v>55.319148936170215</v>
      </c>
      <c r="J37" s="471">
        <v>47.05882352941177</v>
      </c>
      <c r="K37" s="541">
        <v>47.05882352941176</v>
      </c>
      <c r="L37" s="472">
        <v>51.35135135135135</v>
      </c>
      <c r="M37" s="461">
        <f t="shared" si="5"/>
        <v>34</v>
      </c>
      <c r="N37" s="473">
        <v>51</v>
      </c>
      <c r="O37" s="543">
        <v>74</v>
      </c>
      <c r="P37" s="1367">
        <v>24</v>
      </c>
      <c r="Q37" s="1358">
        <v>38</v>
      </c>
      <c r="R37" s="462">
        <f t="shared" si="6"/>
        <v>4.292527821939586</v>
      </c>
      <c r="S37" s="463">
        <f t="shared" si="7"/>
        <v>37.39786297925832</v>
      </c>
      <c r="T37" s="474">
        <f t="shared" si="8"/>
        <v>0.9119098171597904</v>
      </c>
      <c r="U37" s="465">
        <f t="shared" si="9"/>
        <v>0.9904158288209958</v>
      </c>
      <c r="V37" s="475" t="s">
        <v>80</v>
      </c>
      <c r="W37" s="467"/>
      <c r="Y37" s="468"/>
    </row>
    <row r="38" spans="1:25" ht="8.25" customHeight="1">
      <c r="A38" s="469" t="s">
        <v>60</v>
      </c>
      <c r="B38" s="526">
        <v>61.39240506329114</v>
      </c>
      <c r="C38" s="527">
        <v>36.82795698924731</v>
      </c>
      <c r="D38" s="527">
        <v>67.81609195402298</v>
      </c>
      <c r="E38" s="470">
        <v>69.03669724770643</v>
      </c>
      <c r="F38" s="470">
        <v>18.577981651376145</v>
      </c>
      <c r="G38" s="470">
        <v>19.03669724770642</v>
      </c>
      <c r="H38" s="470">
        <v>34.47488584474886</v>
      </c>
      <c r="I38" s="471">
        <v>36.15560640732266</v>
      </c>
      <c r="J38" s="471">
        <v>43.57798165137615</v>
      </c>
      <c r="K38" s="541">
        <v>41.61849710982659</v>
      </c>
      <c r="L38" s="472">
        <v>52.46212121212122</v>
      </c>
      <c r="M38" s="461">
        <f t="shared" si="5"/>
        <v>35</v>
      </c>
      <c r="N38" s="473" t="s">
        <v>273</v>
      </c>
      <c r="O38" s="543">
        <v>528</v>
      </c>
      <c r="P38" s="1367">
        <v>216</v>
      </c>
      <c r="Q38" s="1358">
        <v>277</v>
      </c>
      <c r="R38" s="462">
        <f t="shared" si="6"/>
        <v>10.843624102294626</v>
      </c>
      <c r="S38" s="463">
        <f t="shared" si="7"/>
        <v>-8.930283851169925</v>
      </c>
      <c r="T38" s="474">
        <f t="shared" si="8"/>
        <v>0.8064867169101038</v>
      </c>
      <c r="U38" s="465">
        <f t="shared" si="9"/>
        <v>1.0118392972075745</v>
      </c>
      <c r="V38" s="475" t="s">
        <v>60</v>
      </c>
      <c r="W38" s="467"/>
      <c r="X38" s="424"/>
      <c r="Y38" s="468"/>
    </row>
    <row r="39" spans="1:25" ht="8.25" customHeight="1">
      <c r="A39" s="469" t="s">
        <v>72</v>
      </c>
      <c r="B39" s="526">
        <v>39.51807228915663</v>
      </c>
      <c r="C39" s="527">
        <v>72.52747252747253</v>
      </c>
      <c r="D39" s="527">
        <v>42.6</v>
      </c>
      <c r="E39" s="470">
        <v>45.2</v>
      </c>
      <c r="F39" s="470">
        <v>39.67935871743487</v>
      </c>
      <c r="G39" s="470">
        <v>39.67935871743487</v>
      </c>
      <c r="H39" s="470">
        <v>53.50701402805611</v>
      </c>
      <c r="I39" s="471">
        <v>51.503006012024045</v>
      </c>
      <c r="J39" s="471">
        <v>43.9873417721519</v>
      </c>
      <c r="K39" s="541">
        <v>45.32488114104596</v>
      </c>
      <c r="L39" s="472">
        <v>52.52365930599369</v>
      </c>
      <c r="M39" s="461">
        <f t="shared" si="5"/>
        <v>36</v>
      </c>
      <c r="N39" s="473">
        <v>631</v>
      </c>
      <c r="O39" s="543">
        <v>634</v>
      </c>
      <c r="P39" s="1367">
        <v>286</v>
      </c>
      <c r="Q39" s="1358">
        <v>333</v>
      </c>
      <c r="R39" s="462">
        <f t="shared" si="6"/>
        <v>7.198778164947733</v>
      </c>
      <c r="S39" s="463">
        <f t="shared" si="7"/>
        <v>13.005587016837062</v>
      </c>
      <c r="T39" s="474">
        <f t="shared" si="8"/>
        <v>0.8783093365750596</v>
      </c>
      <c r="U39" s="465">
        <f t="shared" si="9"/>
        <v>1.0130261851986957</v>
      </c>
      <c r="V39" s="475" t="s">
        <v>72</v>
      </c>
      <c r="W39" s="467"/>
      <c r="Y39" s="468"/>
    </row>
    <row r="40" spans="1:25" ht="8.25" customHeight="1">
      <c r="A40" s="469" t="s">
        <v>84</v>
      </c>
      <c r="B40" s="526">
        <v>30.683624801271858</v>
      </c>
      <c r="C40" s="527">
        <v>61.76470588235294</v>
      </c>
      <c r="D40" s="527">
        <v>33.903133903133906</v>
      </c>
      <c r="E40" s="470">
        <v>37.60683760683761</v>
      </c>
      <c r="F40" s="470">
        <v>34.41011235955056</v>
      </c>
      <c r="G40" s="470">
        <v>36.36363636363637</v>
      </c>
      <c r="H40" s="470">
        <v>42.97752808988764</v>
      </c>
      <c r="I40" s="471">
        <v>44.18282548476454</v>
      </c>
      <c r="J40" s="471">
        <v>47.86795048143053</v>
      </c>
      <c r="K40" s="541">
        <v>53.38983050847458</v>
      </c>
      <c r="L40" s="472">
        <v>53.38983050847458</v>
      </c>
      <c r="M40" s="461">
        <f t="shared" si="5"/>
        <v>37</v>
      </c>
      <c r="N40" s="473">
        <v>708</v>
      </c>
      <c r="O40" s="543">
        <v>708</v>
      </c>
      <c r="P40" s="1367">
        <v>378</v>
      </c>
      <c r="Q40" s="1358">
        <v>378</v>
      </c>
      <c r="R40" s="462">
        <f t="shared" si="6"/>
        <v>0</v>
      </c>
      <c r="S40" s="463">
        <f t="shared" si="7"/>
        <v>22.706205707202724</v>
      </c>
      <c r="T40" s="474">
        <f t="shared" si="8"/>
        <v>1.0345925997649743</v>
      </c>
      <c r="U40" s="465">
        <f t="shared" si="9"/>
        <v>1.0297320682344966</v>
      </c>
      <c r="V40" s="475" t="s">
        <v>84</v>
      </c>
      <c r="W40" s="467"/>
      <c r="Y40" s="468"/>
    </row>
    <row r="41" spans="1:25" ht="8.25" customHeight="1">
      <c r="A41" s="469" t="s">
        <v>53</v>
      </c>
      <c r="B41" s="526">
        <v>8.19672131147541</v>
      </c>
      <c r="C41" s="527">
        <v>25.203252032520325</v>
      </c>
      <c r="D41" s="527">
        <v>23.61111111111111</v>
      </c>
      <c r="E41" s="470">
        <v>27.1523178807947</v>
      </c>
      <c r="F41" s="470">
        <v>24.324324324324326</v>
      </c>
      <c r="G41" s="470">
        <v>16.402116402116402</v>
      </c>
      <c r="H41" s="470">
        <v>39.8936170212766</v>
      </c>
      <c r="I41" s="471">
        <v>31.914893617021278</v>
      </c>
      <c r="J41" s="471">
        <v>43.61702127659574</v>
      </c>
      <c r="K41" s="541">
        <v>50</v>
      </c>
      <c r="L41" s="472">
        <v>54.78723404255319</v>
      </c>
      <c r="M41" s="461">
        <f t="shared" si="5"/>
        <v>38</v>
      </c>
      <c r="N41" s="473">
        <v>188</v>
      </c>
      <c r="O41" s="543">
        <v>188</v>
      </c>
      <c r="P41" s="1367">
        <v>94</v>
      </c>
      <c r="Q41" s="1358">
        <v>103</v>
      </c>
      <c r="R41" s="462">
        <f t="shared" si="6"/>
        <v>4.787234042553187</v>
      </c>
      <c r="S41" s="463">
        <f t="shared" si="7"/>
        <v>46.59051273107778</v>
      </c>
      <c r="T41" s="474">
        <f t="shared" si="8"/>
        <v>0.9689041807322774</v>
      </c>
      <c r="U41" s="465">
        <f t="shared" si="9"/>
        <v>1.056683853201796</v>
      </c>
      <c r="V41" s="475" t="s">
        <v>53</v>
      </c>
      <c r="W41" s="467"/>
      <c r="Y41" s="468"/>
    </row>
    <row r="42" spans="1:25" ht="8.25" customHeight="1">
      <c r="A42" s="469" t="s">
        <v>58</v>
      </c>
      <c r="B42" s="526">
        <v>34.146341463414636</v>
      </c>
      <c r="C42" s="527">
        <v>65.85365853658537</v>
      </c>
      <c r="D42" s="527">
        <v>57.5</v>
      </c>
      <c r="E42" s="470">
        <v>41.46341463414634</v>
      </c>
      <c r="F42" s="470">
        <v>30.952380952380953</v>
      </c>
      <c r="G42" s="470">
        <v>29.268292682926827</v>
      </c>
      <c r="H42" s="470">
        <v>43.90243902439025</v>
      </c>
      <c r="I42" s="471">
        <v>26.829268292682926</v>
      </c>
      <c r="J42" s="471">
        <v>62.5</v>
      </c>
      <c r="K42" s="541">
        <v>60</v>
      </c>
      <c r="L42" s="472">
        <v>58.536585365853654</v>
      </c>
      <c r="M42" s="461">
        <f t="shared" si="5"/>
        <v>39</v>
      </c>
      <c r="N42" s="473">
        <v>40</v>
      </c>
      <c r="O42" s="543">
        <v>41</v>
      </c>
      <c r="P42" s="1367">
        <v>24</v>
      </c>
      <c r="Q42" s="1358">
        <v>24</v>
      </c>
      <c r="R42" s="462">
        <f t="shared" si="6"/>
        <v>-1.4634146341463463</v>
      </c>
      <c r="S42" s="463">
        <f t="shared" si="7"/>
        <v>24.390243902439018</v>
      </c>
      <c r="T42" s="474">
        <f t="shared" si="8"/>
        <v>1.1626850168787328</v>
      </c>
      <c r="U42" s="465">
        <f t="shared" si="9"/>
        <v>1.12899776122342</v>
      </c>
      <c r="V42" s="475" t="s">
        <v>58</v>
      </c>
      <c r="W42" s="467"/>
      <c r="Y42" s="468"/>
    </row>
    <row r="43" spans="1:25" ht="8.25" customHeight="1">
      <c r="A43" s="469" t="s">
        <v>59</v>
      </c>
      <c r="B43" s="526">
        <v>2.7027027027027026</v>
      </c>
      <c r="C43" s="527">
        <v>59.13461538461539</v>
      </c>
      <c r="D43" s="527">
        <v>48.09885931558935</v>
      </c>
      <c r="E43" s="470">
        <v>54.826254826254825</v>
      </c>
      <c r="F43" s="470">
        <v>43.452380952380956</v>
      </c>
      <c r="G43" s="470">
        <v>50.483558994197296</v>
      </c>
      <c r="H43" s="470">
        <v>63.58381502890173</v>
      </c>
      <c r="I43" s="471">
        <v>57.30769230769231</v>
      </c>
      <c r="J43" s="471">
        <v>56.04838709677419</v>
      </c>
      <c r="K43" s="541">
        <v>58.22416302765647</v>
      </c>
      <c r="L43" s="472">
        <v>59.44055944055944</v>
      </c>
      <c r="M43" s="461">
        <f t="shared" si="5"/>
        <v>40</v>
      </c>
      <c r="N43" s="473">
        <v>687</v>
      </c>
      <c r="O43" s="543">
        <v>715</v>
      </c>
      <c r="P43" s="1367">
        <v>400</v>
      </c>
      <c r="Q43" s="1358">
        <v>425</v>
      </c>
      <c r="R43" s="462">
        <f t="shared" si="6"/>
        <v>1.2163964129029665</v>
      </c>
      <c r="S43" s="463">
        <f t="shared" si="7"/>
        <v>56.73785673785674</v>
      </c>
      <c r="T43" s="474">
        <f t="shared" si="8"/>
        <v>1.128272699542681</v>
      </c>
      <c r="U43" s="465">
        <f t="shared" si="9"/>
        <v>1.146432749960262</v>
      </c>
      <c r="V43" s="475" t="s">
        <v>59</v>
      </c>
      <c r="W43" s="467"/>
      <c r="Y43" s="468"/>
    </row>
    <row r="44" spans="1:25" ht="8.25" customHeight="1">
      <c r="A44" s="469" t="s">
        <v>93</v>
      </c>
      <c r="B44" s="526">
        <v>48.17001180637544</v>
      </c>
      <c r="C44" s="527">
        <v>53.959873284054915</v>
      </c>
      <c r="D44" s="527">
        <v>40.64015518913676</v>
      </c>
      <c r="E44" s="470">
        <v>46.34146341463415</v>
      </c>
      <c r="F44" s="470">
        <v>48.864758144126355</v>
      </c>
      <c r="G44" s="470">
        <v>48.77571008814887</v>
      </c>
      <c r="H44" s="470">
        <v>56.219392752203724</v>
      </c>
      <c r="I44" s="471">
        <v>55.93056894889103</v>
      </c>
      <c r="J44" s="471">
        <v>57.773512476007674</v>
      </c>
      <c r="K44" s="541">
        <v>58.22906641000962</v>
      </c>
      <c r="L44" s="472">
        <v>59.672762271414825</v>
      </c>
      <c r="M44" s="461">
        <f t="shared" si="5"/>
        <v>41</v>
      </c>
      <c r="N44" s="473">
        <v>1039</v>
      </c>
      <c r="O44" s="543">
        <v>1039</v>
      </c>
      <c r="P44" s="1367">
        <v>605</v>
      </c>
      <c r="Q44" s="1358">
        <v>620</v>
      </c>
      <c r="R44" s="462">
        <f t="shared" si="6"/>
        <v>1.4436958614052031</v>
      </c>
      <c r="S44" s="463">
        <f t="shared" si="7"/>
        <v>11.502750465039384</v>
      </c>
      <c r="T44" s="474">
        <f t="shared" si="8"/>
        <v>1.1283677176959148</v>
      </c>
      <c r="U44" s="465">
        <f t="shared" si="9"/>
        <v>1.1509112564284305</v>
      </c>
      <c r="V44" s="475" t="s">
        <v>93</v>
      </c>
      <c r="W44" s="423"/>
      <c r="Y44" s="468"/>
    </row>
    <row r="45" spans="1:25" ht="8.25" customHeight="1">
      <c r="A45" s="469" t="s">
        <v>85</v>
      </c>
      <c r="B45" s="526">
        <v>30.194319880418536</v>
      </c>
      <c r="C45" s="527">
        <v>48</v>
      </c>
      <c r="D45" s="527">
        <v>51.886792452830186</v>
      </c>
      <c r="E45" s="470">
        <v>60.78167115902965</v>
      </c>
      <c r="F45" s="470">
        <v>56.75675675675676</v>
      </c>
      <c r="G45" s="470">
        <v>55.751014884979696</v>
      </c>
      <c r="H45" s="470">
        <v>71.37096774193549</v>
      </c>
      <c r="I45" s="471">
        <v>70.39030955585464</v>
      </c>
      <c r="J45" s="471">
        <v>63.518299881936244</v>
      </c>
      <c r="K45" s="541">
        <v>64.89988221436984</v>
      </c>
      <c r="L45" s="472">
        <v>59.95288574793876</v>
      </c>
      <c r="M45" s="461">
        <f t="shared" si="5"/>
        <v>42</v>
      </c>
      <c r="N45" s="473">
        <v>849</v>
      </c>
      <c r="O45" s="543">
        <v>849</v>
      </c>
      <c r="P45" s="1367">
        <v>551</v>
      </c>
      <c r="Q45" s="1358">
        <v>509</v>
      </c>
      <c r="R45" s="462">
        <f t="shared" si="6"/>
        <v>-4.946996466431081</v>
      </c>
      <c r="S45" s="463">
        <f t="shared" si="7"/>
        <v>29.758565867520222</v>
      </c>
      <c r="T45" s="474">
        <f t="shared" si="8"/>
        <v>1.2576353441307062</v>
      </c>
      <c r="U45" s="465">
        <f t="shared" si="9"/>
        <v>1.1563140105502334</v>
      </c>
      <c r="V45" s="475" t="s">
        <v>85</v>
      </c>
      <c r="W45" s="423"/>
      <c r="Y45" s="468"/>
    </row>
    <row r="46" spans="1:25" ht="8.25" customHeight="1">
      <c r="A46" s="469" t="s">
        <v>89</v>
      </c>
      <c r="B46" s="526">
        <v>32.6530612244898</v>
      </c>
      <c r="C46" s="527">
        <v>44.89795918367347</v>
      </c>
      <c r="D46" s="527">
        <v>54.166666666666664</v>
      </c>
      <c r="E46" s="470">
        <v>52.17391304347826</v>
      </c>
      <c r="F46" s="470">
        <v>55.10204081632652</v>
      </c>
      <c r="G46" s="470">
        <v>55.10204081632652</v>
      </c>
      <c r="H46" s="470">
        <v>62.5</v>
      </c>
      <c r="I46" s="471">
        <v>60.416666666666664</v>
      </c>
      <c r="J46" s="471">
        <v>59.183673469387756</v>
      </c>
      <c r="K46" s="541">
        <v>65.95744680851064</v>
      </c>
      <c r="L46" s="472">
        <v>62</v>
      </c>
      <c r="M46" s="461">
        <f t="shared" si="5"/>
        <v>43</v>
      </c>
      <c r="N46" s="477">
        <v>47</v>
      </c>
      <c r="O46" s="544">
        <v>50</v>
      </c>
      <c r="P46" s="1367">
        <v>31</v>
      </c>
      <c r="Q46" s="1358">
        <v>31</v>
      </c>
      <c r="R46" s="462">
        <f t="shared" si="6"/>
        <v>-3.957446808510639</v>
      </c>
      <c r="S46" s="463">
        <f t="shared" si="7"/>
        <v>29.346938775510203</v>
      </c>
      <c r="T46" s="474">
        <f t="shared" si="8"/>
        <v>1.2781289192638552</v>
      </c>
      <c r="U46" s="465">
        <f t="shared" si="9"/>
        <v>1.195796795429139</v>
      </c>
      <c r="V46" s="475" t="s">
        <v>89</v>
      </c>
      <c r="W46" s="467"/>
      <c r="Y46" s="468"/>
    </row>
    <row r="47" spans="1:25" ht="8.25" customHeight="1">
      <c r="A47" s="469" t="s">
        <v>57</v>
      </c>
      <c r="B47" s="526">
        <v>66.8122270742358</v>
      </c>
      <c r="C47" s="527">
        <v>80.17241379310344</v>
      </c>
      <c r="D47" s="527">
        <v>56.734693877551024</v>
      </c>
      <c r="E47" s="470">
        <v>64.89795918367346</v>
      </c>
      <c r="F47" s="470">
        <v>50.61224489795918</v>
      </c>
      <c r="G47" s="470">
        <v>55.6910569105691</v>
      </c>
      <c r="H47" s="470">
        <v>67.62295081967213</v>
      </c>
      <c r="I47" s="471">
        <v>60.726072607260726</v>
      </c>
      <c r="J47" s="471">
        <v>66.55629139072848</v>
      </c>
      <c r="K47" s="541">
        <v>65.34653465346535</v>
      </c>
      <c r="L47" s="472">
        <v>65.56291390728477</v>
      </c>
      <c r="M47" s="461">
        <f t="shared" si="5"/>
        <v>44</v>
      </c>
      <c r="N47" s="477">
        <v>303</v>
      </c>
      <c r="O47" s="544">
        <v>302</v>
      </c>
      <c r="P47" s="1367">
        <v>198</v>
      </c>
      <c r="Q47" s="1358">
        <v>198</v>
      </c>
      <c r="R47" s="462">
        <f t="shared" si="6"/>
        <v>0.2163792538194116</v>
      </c>
      <c r="S47" s="463">
        <f t="shared" si="7"/>
        <v>-1.2493131669510404</v>
      </c>
      <c r="T47" s="474">
        <f t="shared" si="8"/>
        <v>1.2662906124421844</v>
      </c>
      <c r="U47" s="465">
        <f t="shared" si="9"/>
        <v>1.264514876602059</v>
      </c>
      <c r="V47" s="475" t="s">
        <v>57</v>
      </c>
      <c r="W47" s="467"/>
      <c r="X47" s="424"/>
      <c r="Y47" s="468"/>
    </row>
    <row r="48" spans="1:25" ht="8.25" customHeight="1">
      <c r="A48" s="469" t="s">
        <v>67</v>
      </c>
      <c r="B48" s="526">
        <v>38.9937106918239</v>
      </c>
      <c r="C48" s="527">
        <v>32.065217391304344</v>
      </c>
      <c r="D48" s="527">
        <v>44.690265486725664</v>
      </c>
      <c r="E48" s="470">
        <v>49.33920704845815</v>
      </c>
      <c r="F48" s="470">
        <v>38.76651982378855</v>
      </c>
      <c r="G48" s="470">
        <v>35.96491228070175</v>
      </c>
      <c r="H48" s="470">
        <v>49.78165938864629</v>
      </c>
      <c r="I48" s="471">
        <v>52.838427947598255</v>
      </c>
      <c r="J48" s="471">
        <v>60.476190476190474</v>
      </c>
      <c r="K48" s="541">
        <v>66.34615384615384</v>
      </c>
      <c r="L48" s="472">
        <v>66.98564593301435</v>
      </c>
      <c r="M48" s="461">
        <f t="shared" si="5"/>
        <v>45</v>
      </c>
      <c r="N48" s="477">
        <v>208</v>
      </c>
      <c r="O48" s="544">
        <v>209</v>
      </c>
      <c r="P48" s="1367">
        <v>138</v>
      </c>
      <c r="Q48" s="1358">
        <v>140</v>
      </c>
      <c r="R48" s="462">
        <f t="shared" si="6"/>
        <v>0.6394920868605141</v>
      </c>
      <c r="S48" s="463">
        <f t="shared" si="7"/>
        <v>27.991935241190454</v>
      </c>
      <c r="T48" s="474">
        <f t="shared" si="8"/>
        <v>1.2856613167409063</v>
      </c>
      <c r="U48" s="465">
        <f t="shared" si="9"/>
        <v>1.291955173329831</v>
      </c>
      <c r="V48" s="475" t="s">
        <v>67</v>
      </c>
      <c r="W48" s="467"/>
      <c r="Y48" s="468"/>
    </row>
    <row r="49" spans="1:25" ht="8.25" customHeight="1">
      <c r="A49" s="469" t="s">
        <v>70</v>
      </c>
      <c r="B49" s="526">
        <v>62.365591397849464</v>
      </c>
      <c r="C49" s="527">
        <v>92.20779220779221</v>
      </c>
      <c r="D49" s="527">
        <v>64.70588235294117</v>
      </c>
      <c r="E49" s="470">
        <v>65.07936507936508</v>
      </c>
      <c r="F49" s="470">
        <v>61.904761904761905</v>
      </c>
      <c r="G49" s="470">
        <v>69.44444444444444</v>
      </c>
      <c r="H49" s="470">
        <v>78.96825396825396</v>
      </c>
      <c r="I49" s="471">
        <v>82.21343873517786</v>
      </c>
      <c r="J49" s="471">
        <v>76.43097643097643</v>
      </c>
      <c r="K49" s="541">
        <v>65.54054054054053</v>
      </c>
      <c r="L49" s="472">
        <v>68.58108108108108</v>
      </c>
      <c r="M49" s="461">
        <f t="shared" si="5"/>
        <v>46</v>
      </c>
      <c r="N49" s="477">
        <v>296</v>
      </c>
      <c r="O49" s="544">
        <v>296</v>
      </c>
      <c r="P49" s="1367">
        <v>194</v>
      </c>
      <c r="Q49" s="1358">
        <v>203</v>
      </c>
      <c r="R49" s="462">
        <f t="shared" si="6"/>
        <v>3.0405405405405475</v>
      </c>
      <c r="S49" s="463">
        <f t="shared" si="7"/>
        <v>6.215489683231617</v>
      </c>
      <c r="T49" s="474">
        <f t="shared" si="8"/>
        <v>1.2700500747436607</v>
      </c>
      <c r="U49" s="465">
        <f t="shared" si="9"/>
        <v>1.3227264029648826</v>
      </c>
      <c r="V49" s="475" t="s">
        <v>70</v>
      </c>
      <c r="W49" s="467"/>
      <c r="Y49" s="468"/>
    </row>
    <row r="50" spans="1:25" ht="8.25" customHeight="1">
      <c r="A50" s="469" t="s">
        <v>77</v>
      </c>
      <c r="B50" s="526">
        <v>33.83084577114428</v>
      </c>
      <c r="C50" s="527">
        <v>80.26315789473685</v>
      </c>
      <c r="D50" s="527">
        <v>46.312684365781706</v>
      </c>
      <c r="E50" s="470">
        <v>45.689655172413794</v>
      </c>
      <c r="F50" s="470">
        <v>47.425474254742554</v>
      </c>
      <c r="G50" s="470">
        <v>48.93617021276596</v>
      </c>
      <c r="H50" s="470">
        <v>68.8</v>
      </c>
      <c r="I50" s="471">
        <v>74.86486486486487</v>
      </c>
      <c r="J50" s="471">
        <v>73.52941176470588</v>
      </c>
      <c r="K50" s="541">
        <v>75.58441558441558</v>
      </c>
      <c r="L50" s="478">
        <v>72.46891651865009</v>
      </c>
      <c r="M50" s="539">
        <f t="shared" si="5"/>
        <v>47</v>
      </c>
      <c r="N50" s="477">
        <v>385</v>
      </c>
      <c r="O50" s="544">
        <v>563</v>
      </c>
      <c r="P50" s="1367">
        <v>291</v>
      </c>
      <c r="Q50" s="1358">
        <v>408</v>
      </c>
      <c r="R50" s="462">
        <f t="shared" si="6"/>
        <v>-3.1154990657654906</v>
      </c>
      <c r="S50" s="463">
        <f t="shared" si="7"/>
        <v>38.63807074750581</v>
      </c>
      <c r="T50" s="474">
        <f t="shared" si="8"/>
        <v>1.4646811251589231</v>
      </c>
      <c r="U50" s="465">
        <f t="shared" si="9"/>
        <v>1.3977112603423159</v>
      </c>
      <c r="V50" s="475" t="s">
        <v>77</v>
      </c>
      <c r="W50" s="423"/>
      <c r="Y50" s="468"/>
    </row>
    <row r="51" spans="1:25" ht="8.25" customHeight="1">
      <c r="A51" s="469" t="s">
        <v>81</v>
      </c>
      <c r="B51" s="526">
        <v>58.26771653543307</v>
      </c>
      <c r="C51" s="527">
        <v>68.14814814814815</v>
      </c>
      <c r="D51" s="527">
        <v>43.56435643564357</v>
      </c>
      <c r="E51" s="470">
        <v>50.331125827814574</v>
      </c>
      <c r="F51" s="470">
        <v>42.19269102990033</v>
      </c>
      <c r="G51" s="470">
        <v>47.840531561461795</v>
      </c>
      <c r="H51" s="470">
        <v>55.59105431309904</v>
      </c>
      <c r="I51" s="471">
        <v>71.8849840255591</v>
      </c>
      <c r="J51" s="471">
        <v>71.03825136612022</v>
      </c>
      <c r="K51" s="541">
        <v>68.93732970027247</v>
      </c>
      <c r="L51" s="472">
        <v>73.35164835164835</v>
      </c>
      <c r="M51" s="461">
        <f t="shared" si="5"/>
        <v>48</v>
      </c>
      <c r="N51" s="477">
        <v>367</v>
      </c>
      <c r="O51" s="544">
        <v>364</v>
      </c>
      <c r="P51" s="1367">
        <v>253</v>
      </c>
      <c r="Q51" s="1358">
        <v>267</v>
      </c>
      <c r="R51" s="462">
        <f t="shared" si="6"/>
        <v>4.414318651375879</v>
      </c>
      <c r="S51" s="463">
        <f t="shared" si="7"/>
        <v>15.083931816215284</v>
      </c>
      <c r="T51" s="474">
        <f t="shared" si="8"/>
        <v>1.335873339102268</v>
      </c>
      <c r="U51" s="465">
        <f t="shared" si="9"/>
        <v>1.4147365490055837</v>
      </c>
      <c r="V51" s="475" t="s">
        <v>81</v>
      </c>
      <c r="W51" s="423"/>
      <c r="Y51" s="468"/>
    </row>
    <row r="52" spans="1:25" ht="8.25" customHeight="1">
      <c r="A52" s="469" t="s">
        <v>73</v>
      </c>
      <c r="B52" s="526">
        <v>40.65934065934066</v>
      </c>
      <c r="C52" s="527">
        <v>49.76958525345622</v>
      </c>
      <c r="D52" s="527">
        <v>63.0901287553648</v>
      </c>
      <c r="E52" s="470">
        <v>65.08620689655173</v>
      </c>
      <c r="F52" s="470">
        <v>66.23376623376623</v>
      </c>
      <c r="G52" s="470">
        <v>71.42857142857143</v>
      </c>
      <c r="H52" s="470">
        <v>76.95652173913044</v>
      </c>
      <c r="I52" s="471">
        <v>77.05627705627705</v>
      </c>
      <c r="J52" s="471">
        <v>79.1304347826087</v>
      </c>
      <c r="K52" s="541">
        <v>78.69565217391305</v>
      </c>
      <c r="L52" s="472">
        <v>77.77777777777779</v>
      </c>
      <c r="M52" s="461">
        <f t="shared" si="5"/>
        <v>49</v>
      </c>
      <c r="N52" s="477">
        <v>230</v>
      </c>
      <c r="O52" s="544">
        <v>234</v>
      </c>
      <c r="P52" s="1367">
        <v>181</v>
      </c>
      <c r="Q52" s="1358">
        <v>182</v>
      </c>
      <c r="R52" s="462">
        <f t="shared" si="6"/>
        <v>-0.9178743961352609</v>
      </c>
      <c r="S52" s="463">
        <f t="shared" si="7"/>
        <v>37.11843711843713</v>
      </c>
      <c r="T52" s="474">
        <f t="shared" si="8"/>
        <v>1.5249709279351498</v>
      </c>
      <c r="U52" s="465">
        <f t="shared" si="9"/>
        <v>1.5001035068107482</v>
      </c>
      <c r="V52" s="475" t="s">
        <v>73</v>
      </c>
      <c r="W52" s="467"/>
      <c r="Y52" s="468"/>
    </row>
    <row r="53" spans="1:25" ht="8.25" customHeight="1" thickBot="1">
      <c r="A53" s="479" t="s">
        <v>55</v>
      </c>
      <c r="B53" s="528">
        <v>66.59685863874346</v>
      </c>
      <c r="C53" s="529">
        <v>81.89216683621567</v>
      </c>
      <c r="D53" s="529">
        <v>78.81040892193309</v>
      </c>
      <c r="E53" s="480">
        <v>66.2605435801312</v>
      </c>
      <c r="F53" s="480">
        <v>68.73857404021938</v>
      </c>
      <c r="G53" s="480">
        <v>71.62408759124088</v>
      </c>
      <c r="H53" s="480">
        <v>81.62705667276052</v>
      </c>
      <c r="I53" s="481">
        <v>82.25659690627843</v>
      </c>
      <c r="J53" s="481">
        <v>83.92370572207085</v>
      </c>
      <c r="K53" s="542">
        <v>84.68468468468468</v>
      </c>
      <c r="L53" s="482">
        <v>83.33333333333334</v>
      </c>
      <c r="M53" s="461">
        <f t="shared" si="5"/>
        <v>50</v>
      </c>
      <c r="N53" s="1605">
        <v>1110</v>
      </c>
      <c r="O53" s="1607">
        <v>1134</v>
      </c>
      <c r="P53" s="1368">
        <v>940</v>
      </c>
      <c r="Q53" s="1359">
        <v>945</v>
      </c>
      <c r="R53" s="483">
        <f t="shared" si="6"/>
        <v>-1.3513513513513402</v>
      </c>
      <c r="S53" s="484">
        <f t="shared" si="7"/>
        <v>16.736474694589887</v>
      </c>
      <c r="T53" s="485">
        <f t="shared" si="8"/>
        <v>1.641026900699713</v>
      </c>
      <c r="U53" s="486">
        <f t="shared" si="9"/>
        <v>1.6072537572972303</v>
      </c>
      <c r="V53" s="487" t="s">
        <v>55</v>
      </c>
      <c r="W53" s="467"/>
      <c r="X53" s="424"/>
      <c r="Y53" s="468"/>
    </row>
    <row r="54" spans="1:25" s="422" customFormat="1" ht="8.25" customHeight="1">
      <c r="A54" s="489" t="s">
        <v>50</v>
      </c>
      <c r="B54" s="490" t="s">
        <v>145</v>
      </c>
      <c r="C54" s="491" t="s">
        <v>145</v>
      </c>
      <c r="D54" s="491" t="s">
        <v>145</v>
      </c>
      <c r="E54" s="491" t="s">
        <v>145</v>
      </c>
      <c r="F54" s="491" t="s">
        <v>145</v>
      </c>
      <c r="G54" s="491"/>
      <c r="H54" s="492"/>
      <c r="I54" s="430"/>
      <c r="J54" s="430"/>
      <c r="K54" s="430"/>
      <c r="L54" s="432"/>
      <c r="M54" s="433"/>
      <c r="N54" s="493">
        <v>14925</v>
      </c>
      <c r="O54" s="545">
        <v>15528</v>
      </c>
      <c r="P54" s="1369">
        <v>7702</v>
      </c>
      <c r="Q54" s="1360">
        <v>8051</v>
      </c>
      <c r="R54" s="494"/>
      <c r="S54" s="495"/>
      <c r="T54" s="496"/>
      <c r="U54" s="497"/>
      <c r="V54" s="498"/>
      <c r="W54" s="442"/>
      <c r="Y54" s="468"/>
    </row>
    <row r="55" spans="1:25" s="422" customFormat="1" ht="8.25" customHeight="1" thickBot="1">
      <c r="A55" s="499" t="s">
        <v>162</v>
      </c>
      <c r="B55" s="538">
        <v>36.80090540413091</v>
      </c>
      <c r="C55" s="501">
        <v>52.8006947459835</v>
      </c>
      <c r="D55" s="501">
        <v>44.1073600973236</v>
      </c>
      <c r="E55" s="500">
        <v>44.92556487568956</v>
      </c>
      <c r="F55" s="500">
        <v>40.14543251022572</v>
      </c>
      <c r="G55" s="500">
        <v>40.128156803618545</v>
      </c>
      <c r="H55" s="500">
        <v>50.9022</v>
      </c>
      <c r="I55" s="501">
        <v>52.76</v>
      </c>
      <c r="J55" s="501">
        <v>51.78</v>
      </c>
      <c r="K55" s="501">
        <v>51.60469011725293</v>
      </c>
      <c r="L55" s="502">
        <v>51.84827408552293</v>
      </c>
      <c r="M55" s="503"/>
      <c r="N55" s="504">
        <f>N54/50</f>
        <v>298.5</v>
      </c>
      <c r="O55" s="447">
        <f>O54/50</f>
        <v>310.56</v>
      </c>
      <c r="P55" s="1365">
        <f>P54/50</f>
        <v>154.04</v>
      </c>
      <c r="Q55" s="505">
        <f>Q54/50</f>
        <v>161.02</v>
      </c>
      <c r="R55" s="506">
        <f>L55-K55</f>
        <v>0.24358396827000206</v>
      </c>
      <c r="S55" s="507">
        <f>(L55-$B55)</f>
        <v>15.047368681392022</v>
      </c>
      <c r="T55" s="508">
        <f>K55/K$55</f>
        <v>1</v>
      </c>
      <c r="U55" s="509">
        <f>L55/L$55</f>
        <v>1</v>
      </c>
      <c r="V55" s="510"/>
      <c r="W55" s="511"/>
      <c r="Y55" s="468"/>
    </row>
    <row r="56" spans="1:2" ht="8.25" customHeight="1">
      <c r="A56" s="512"/>
      <c r="B56" s="488"/>
    </row>
    <row r="57" spans="1:2" ht="8.25" customHeight="1">
      <c r="A57" s="512"/>
      <c r="B57" s="488"/>
    </row>
    <row r="58" spans="1:2" ht="8.25" customHeight="1">
      <c r="A58" s="512"/>
      <c r="B58" s="488"/>
    </row>
    <row r="59" spans="1:2" ht="8.25" customHeight="1">
      <c r="A59" s="512"/>
      <c r="B59" s="488"/>
    </row>
    <row r="60" spans="1:2" ht="8.25" customHeight="1">
      <c r="A60" s="512"/>
      <c r="B60" s="488"/>
    </row>
    <row r="61" spans="1:2" ht="8.25" customHeight="1">
      <c r="A61" s="512"/>
      <c r="B61" s="488"/>
    </row>
    <row r="62" spans="1:2" ht="8.25" customHeight="1">
      <c r="A62" s="512"/>
      <c r="B62" s="488"/>
    </row>
    <row r="63" spans="1:2" ht="8.25" customHeight="1">
      <c r="A63" s="512"/>
      <c r="B63" s="488"/>
    </row>
    <row r="64" spans="1:2" ht="8.25" customHeight="1">
      <c r="A64" s="512"/>
      <c r="B64" s="488"/>
    </row>
    <row r="65" spans="1:2" ht="8.25" customHeight="1">
      <c r="A65" s="512"/>
      <c r="B65" s="488"/>
    </row>
    <row r="66" spans="1:2" ht="8.25" customHeight="1">
      <c r="A66" s="512"/>
      <c r="B66" s="488"/>
    </row>
    <row r="67" spans="1:2" ht="8.25" customHeight="1">
      <c r="A67" s="512"/>
      <c r="B67" s="488"/>
    </row>
    <row r="68" spans="1:2" ht="8.25" customHeight="1">
      <c r="A68" s="512"/>
      <c r="B68" s="488"/>
    </row>
    <row r="69" spans="1:2" ht="8.25" customHeight="1">
      <c r="A69" s="512"/>
      <c r="B69" s="488"/>
    </row>
    <row r="70" spans="1:2" ht="8.25" customHeight="1">
      <c r="A70" s="512"/>
      <c r="B70" s="488"/>
    </row>
    <row r="71" spans="1:2" ht="8.25" customHeight="1">
      <c r="A71" s="512"/>
      <c r="B71" s="488"/>
    </row>
    <row r="72" spans="1:2" ht="8.25" customHeight="1">
      <c r="A72" s="512"/>
      <c r="B72" s="488"/>
    </row>
    <row r="73" spans="1:2" ht="8.25" customHeight="1">
      <c r="A73" s="512"/>
      <c r="B73" s="488"/>
    </row>
  </sheetData>
  <mergeCells count="1">
    <mergeCell ref="A1:V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L33" sqref="L33"/>
    </sheetView>
  </sheetViews>
  <sheetFormatPr defaultColWidth="9.140625" defaultRowHeight="8.25" customHeight="1"/>
  <cols>
    <col min="1" max="1" width="9.140625" style="339" customWidth="1"/>
    <col min="2" max="2" width="5.421875" style="339" bestFit="1" customWidth="1"/>
    <col min="3" max="4" width="5.140625" style="339" bestFit="1" customWidth="1"/>
    <col min="5" max="6" width="5.421875" style="339" bestFit="1" customWidth="1"/>
    <col min="7" max="7" width="4.421875" style="339" bestFit="1" customWidth="1"/>
    <col min="8" max="8" width="4.7109375" style="339" bestFit="1" customWidth="1"/>
    <col min="9" max="10" width="5.140625" style="339" bestFit="1" customWidth="1"/>
    <col min="11" max="11" width="5.140625" style="411" bestFit="1" customWidth="1"/>
    <col min="12" max="12" width="5.00390625" style="339" bestFit="1" customWidth="1"/>
    <col min="13" max="13" width="6.8515625" style="339" customWidth="1"/>
    <col min="14" max="14" width="7.140625" style="339" customWidth="1"/>
    <col min="15" max="15" width="7.28125" style="339" customWidth="1"/>
    <col min="16" max="16" width="6.7109375" style="339" customWidth="1"/>
    <col min="17" max="17" width="6.57421875" style="339" customWidth="1"/>
    <col min="18" max="19" width="6.8515625" style="339" customWidth="1"/>
    <col min="20" max="20" width="5.8515625" style="339" customWidth="1"/>
    <col min="21" max="21" width="3.8515625" style="339" bestFit="1" customWidth="1"/>
    <col min="22" max="16384" width="9.140625" style="339" customWidth="1"/>
  </cols>
  <sheetData>
    <row r="1" spans="1:21" ht="8.25" customHeight="1" thickBot="1">
      <c r="A1" s="1741" t="s">
        <v>267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  <c r="S1" s="1741"/>
      <c r="T1" s="1741"/>
      <c r="U1" s="1741"/>
    </row>
    <row r="2" spans="1:21" ht="8.25" customHeight="1">
      <c r="A2" s="340"/>
      <c r="B2" s="1761" t="s">
        <v>268</v>
      </c>
      <c r="C2" s="1743"/>
      <c r="D2" s="1743"/>
      <c r="E2" s="1743"/>
      <c r="F2" s="1743"/>
      <c r="G2" s="1743"/>
      <c r="H2" s="1743"/>
      <c r="I2" s="1743"/>
      <c r="J2" s="1743"/>
      <c r="K2" s="1743"/>
      <c r="L2" s="1744"/>
      <c r="M2" s="49" t="s">
        <v>260</v>
      </c>
      <c r="N2" s="55"/>
      <c r="O2" s="48" t="s">
        <v>261</v>
      </c>
      <c r="P2" s="53"/>
      <c r="Q2" s="341" t="s">
        <v>269</v>
      </c>
      <c r="R2" s="160"/>
      <c r="S2" s="342" t="s">
        <v>161</v>
      </c>
      <c r="T2" s="158"/>
      <c r="U2" s="343"/>
    </row>
    <row r="3" spans="1:21" ht="8.25" customHeight="1" thickBot="1">
      <c r="A3" s="241" t="s">
        <v>150</v>
      </c>
      <c r="B3" s="242">
        <v>1984</v>
      </c>
      <c r="C3" s="243">
        <v>1990</v>
      </c>
      <c r="D3" s="243">
        <v>1995</v>
      </c>
      <c r="E3" s="243">
        <v>1998</v>
      </c>
      <c r="F3" s="243">
        <v>2000</v>
      </c>
      <c r="G3" s="165">
        <v>2001</v>
      </c>
      <c r="H3" s="344">
        <v>2002</v>
      </c>
      <c r="I3" s="344">
        <v>2003</v>
      </c>
      <c r="J3" s="344">
        <v>2004</v>
      </c>
      <c r="K3" s="229">
        <v>2005</v>
      </c>
      <c r="L3" s="345" t="s">
        <v>157</v>
      </c>
      <c r="M3" s="346">
        <v>2004</v>
      </c>
      <c r="N3" s="347">
        <v>2005</v>
      </c>
      <c r="O3" s="348">
        <v>2004</v>
      </c>
      <c r="P3" s="349">
        <v>2005</v>
      </c>
      <c r="Q3" s="252" t="s">
        <v>154</v>
      </c>
      <c r="R3" s="350" t="s">
        <v>172</v>
      </c>
      <c r="S3" s="351" t="s">
        <v>164</v>
      </c>
      <c r="T3" s="352" t="s">
        <v>173</v>
      </c>
      <c r="U3" s="353" t="s">
        <v>152</v>
      </c>
    </row>
    <row r="4" spans="1:21" ht="8.25" customHeight="1">
      <c r="A4" s="256" t="s">
        <v>83</v>
      </c>
      <c r="B4" s="412">
        <v>16.716122650840752</v>
      </c>
      <c r="C4" s="413">
        <v>27.02222222222222</v>
      </c>
      <c r="D4" s="413">
        <v>6.352941176470588</v>
      </c>
      <c r="E4" s="414">
        <v>7.241129616220131</v>
      </c>
      <c r="F4" s="354">
        <v>7.381703470031546</v>
      </c>
      <c r="G4" s="354">
        <v>6.0606060606060606</v>
      </c>
      <c r="H4" s="355">
        <v>5.491852745926373</v>
      </c>
      <c r="I4" s="356">
        <v>5.7260920897284535</v>
      </c>
      <c r="J4" s="356">
        <v>4.526987811955891</v>
      </c>
      <c r="K4" s="1596">
        <v>3.8939051918735887</v>
      </c>
      <c r="L4" s="357">
        <f aca="true" t="shared" si="0" ref="L4:L35">RANK(K4,K$4:K$53,1)</f>
        <v>1</v>
      </c>
      <c r="M4" s="358">
        <v>1723</v>
      </c>
      <c r="N4" s="230">
        <v>1772</v>
      </c>
      <c r="O4" s="359">
        <v>78</v>
      </c>
      <c r="P4" s="360">
        <v>69</v>
      </c>
      <c r="Q4" s="412">
        <f aca="true" t="shared" si="1" ref="Q4:Q35">K4-J4</f>
        <v>-0.6330826200823023</v>
      </c>
      <c r="R4" s="532">
        <f aca="true" t="shared" si="2" ref="R4:R35">K4-$B4</f>
        <v>-12.822217458967163</v>
      </c>
      <c r="S4" s="361">
        <v>0.18089570347805892</v>
      </c>
      <c r="T4" s="362">
        <f aca="true" t="shared" si="3" ref="T4:T35">K4/K$55</f>
        <v>0.15878335948234426</v>
      </c>
      <c r="U4" s="268" t="s">
        <v>83</v>
      </c>
    </row>
    <row r="5" spans="1:21" ht="8.25" customHeight="1">
      <c r="A5" s="269" t="s">
        <v>54</v>
      </c>
      <c r="B5" s="415">
        <v>7.490272373540856</v>
      </c>
      <c r="C5" s="364">
        <v>6.904995102840353</v>
      </c>
      <c r="D5" s="364">
        <v>6.713457430576747</v>
      </c>
      <c r="E5" s="416">
        <v>5.083976395823877</v>
      </c>
      <c r="F5" s="363">
        <v>5.2567423434405</v>
      </c>
      <c r="G5" s="363">
        <v>5.030785403213696</v>
      </c>
      <c r="H5" s="371">
        <v>5.037895675434686</v>
      </c>
      <c r="I5" s="374">
        <v>5.111727763984226</v>
      </c>
      <c r="J5" s="372">
        <v>5.216635270250689</v>
      </c>
      <c r="K5" s="373">
        <v>5.498281786941581</v>
      </c>
      <c r="L5" s="357">
        <f t="shared" si="0"/>
        <v>2</v>
      </c>
      <c r="M5" s="366">
        <v>6901</v>
      </c>
      <c r="N5" s="231">
        <v>6984</v>
      </c>
      <c r="O5" s="367">
        <v>360</v>
      </c>
      <c r="P5" s="368">
        <v>384</v>
      </c>
      <c r="Q5" s="415">
        <f t="shared" si="1"/>
        <v>0.28164651669089213</v>
      </c>
      <c r="R5" s="533">
        <f t="shared" si="2"/>
        <v>-1.9919905865992753</v>
      </c>
      <c r="S5" s="369">
        <v>0.208453600097664</v>
      </c>
      <c r="T5" s="370">
        <f t="shared" si="3"/>
        <v>0.22420567797417326</v>
      </c>
      <c r="U5" s="279" t="s">
        <v>54</v>
      </c>
    </row>
    <row r="6" spans="1:21" ht="8.25" customHeight="1">
      <c r="A6" s="269" t="s">
        <v>100</v>
      </c>
      <c r="B6" s="415">
        <v>26.271483689933355</v>
      </c>
      <c r="C6" s="364">
        <v>13.240542469664526</v>
      </c>
      <c r="D6" s="364">
        <v>16.976411722659044</v>
      </c>
      <c r="E6" s="416">
        <v>16.3447782546495</v>
      </c>
      <c r="F6" s="363">
        <v>15.012540308133286</v>
      </c>
      <c r="G6" s="363">
        <v>14.102106390574795</v>
      </c>
      <c r="H6" s="371">
        <v>13.66</v>
      </c>
      <c r="I6" s="372">
        <v>13.30225887414844</v>
      </c>
      <c r="J6" s="372">
        <v>12.958963282937367</v>
      </c>
      <c r="K6" s="373">
        <v>12.373737373737374</v>
      </c>
      <c r="L6" s="357">
        <f t="shared" si="0"/>
        <v>3</v>
      </c>
      <c r="M6" s="1598">
        <v>2778</v>
      </c>
      <c r="N6" s="1599">
        <v>2772</v>
      </c>
      <c r="O6" s="1601">
        <v>360</v>
      </c>
      <c r="P6" s="1603">
        <v>343</v>
      </c>
      <c r="Q6" s="415">
        <f t="shared" si="1"/>
        <v>-0.585225909199993</v>
      </c>
      <c r="R6" s="533">
        <f t="shared" si="2"/>
        <v>-13.897746316195981</v>
      </c>
      <c r="S6" s="369">
        <v>0.5178323593498846</v>
      </c>
      <c r="T6" s="370">
        <f t="shared" si="3"/>
        <v>0.5045689334333548</v>
      </c>
      <c r="U6" s="279" t="s">
        <v>100</v>
      </c>
    </row>
    <row r="7" spans="1:21" ht="8.25" customHeight="1">
      <c r="A7" s="269" t="s">
        <v>56</v>
      </c>
      <c r="B7" s="415">
        <v>42.28347558416118</v>
      </c>
      <c r="C7" s="364">
        <v>24.34960912469563</v>
      </c>
      <c r="D7" s="364">
        <v>18.001722652885444</v>
      </c>
      <c r="E7" s="416">
        <v>16.450269475747184</v>
      </c>
      <c r="F7" s="363">
        <v>14.52061419417241</v>
      </c>
      <c r="G7" s="363">
        <v>13.645060990193734</v>
      </c>
      <c r="H7" s="371">
        <v>12.96604132035146</v>
      </c>
      <c r="I7" s="372">
        <v>13.463126843657816</v>
      </c>
      <c r="J7" s="372">
        <v>12.566059894304168</v>
      </c>
      <c r="K7" s="373">
        <v>12.958607714016935</v>
      </c>
      <c r="L7" s="357">
        <f t="shared" si="0"/>
        <v>4</v>
      </c>
      <c r="M7" s="366">
        <v>8515</v>
      </c>
      <c r="N7" s="231">
        <v>8504</v>
      </c>
      <c r="O7" s="367">
        <v>1070</v>
      </c>
      <c r="P7" s="368">
        <v>1102</v>
      </c>
      <c r="Q7" s="415">
        <f t="shared" si="1"/>
        <v>0.3925478197127674</v>
      </c>
      <c r="R7" s="533">
        <f t="shared" si="2"/>
        <v>-29.324867870144246</v>
      </c>
      <c r="S7" s="369">
        <v>0.5021321768360272</v>
      </c>
      <c r="T7" s="370">
        <f t="shared" si="3"/>
        <v>0.528418429739783</v>
      </c>
      <c r="U7" s="279" t="s">
        <v>56</v>
      </c>
    </row>
    <row r="8" spans="1:21" ht="8.25" customHeight="1">
      <c r="A8" s="269" t="s">
        <v>73</v>
      </c>
      <c r="B8" s="415">
        <v>32.17883155121648</v>
      </c>
      <c r="C8" s="364">
        <v>22.73343373493976</v>
      </c>
      <c r="D8" s="364">
        <v>18.97994631296384</v>
      </c>
      <c r="E8" s="416">
        <v>16.0075329566855</v>
      </c>
      <c r="F8" s="363">
        <v>14.608579287785295</v>
      </c>
      <c r="G8" s="363">
        <v>14.901269911179623</v>
      </c>
      <c r="H8" s="371">
        <v>14.54292615091854</v>
      </c>
      <c r="I8" s="372">
        <v>13.819954879557528</v>
      </c>
      <c r="J8" s="372">
        <v>13.273034781969262</v>
      </c>
      <c r="K8" s="373">
        <v>13.164445746082881</v>
      </c>
      <c r="L8" s="357">
        <f t="shared" si="0"/>
        <v>5</v>
      </c>
      <c r="M8" s="366">
        <v>13599</v>
      </c>
      <c r="N8" s="231">
        <v>13658</v>
      </c>
      <c r="O8" s="367">
        <v>1805</v>
      </c>
      <c r="P8" s="368">
        <v>1798</v>
      </c>
      <c r="Q8" s="415">
        <f t="shared" si="1"/>
        <v>-0.10858903588638036</v>
      </c>
      <c r="R8" s="533">
        <f t="shared" si="2"/>
        <v>-19.0143858051336</v>
      </c>
      <c r="S8" s="369">
        <v>0.5303824670859238</v>
      </c>
      <c r="T8" s="370">
        <f t="shared" si="3"/>
        <v>0.5368119710897047</v>
      </c>
      <c r="U8" s="279" t="s">
        <v>73</v>
      </c>
    </row>
    <row r="9" spans="1:21" ht="8.25" customHeight="1">
      <c r="A9" s="269" t="s">
        <v>98</v>
      </c>
      <c r="B9" s="415">
        <v>49.57104975822805</v>
      </c>
      <c r="C9" s="364">
        <v>33.363837413254025</v>
      </c>
      <c r="D9" s="364">
        <v>22.60889257945195</v>
      </c>
      <c r="E9" s="416">
        <v>18.97624222438732</v>
      </c>
      <c r="F9" s="363">
        <v>18.07666641951509</v>
      </c>
      <c r="G9" s="363">
        <v>17.6218611521418</v>
      </c>
      <c r="H9" s="371">
        <v>19.69775924960917</v>
      </c>
      <c r="I9" s="372">
        <v>18.259523984967945</v>
      </c>
      <c r="J9" s="372">
        <v>17.286299765807964</v>
      </c>
      <c r="K9" s="373">
        <v>15.931140126923918</v>
      </c>
      <c r="L9" s="357">
        <f t="shared" si="0"/>
        <v>6</v>
      </c>
      <c r="M9" s="366">
        <v>13664</v>
      </c>
      <c r="N9" s="231">
        <v>13709</v>
      </c>
      <c r="O9" s="367">
        <v>2362</v>
      </c>
      <c r="P9" s="368">
        <v>2184</v>
      </c>
      <c r="Q9" s="415">
        <f t="shared" si="1"/>
        <v>-1.3551596388840466</v>
      </c>
      <c r="R9" s="533">
        <f t="shared" si="2"/>
        <v>-33.639909631304135</v>
      </c>
      <c r="S9" s="369">
        <v>0.6907501160948354</v>
      </c>
      <c r="T9" s="370">
        <f t="shared" si="3"/>
        <v>0.6496305957875208</v>
      </c>
      <c r="U9" s="279" t="s">
        <v>98</v>
      </c>
    </row>
    <row r="10" spans="1:21" ht="8.25" customHeight="1">
      <c r="A10" s="269" t="s">
        <v>58</v>
      </c>
      <c r="B10" s="415">
        <v>16.208393632416787</v>
      </c>
      <c r="C10" s="364">
        <v>22.6123595505618</v>
      </c>
      <c r="D10" s="364">
        <v>21.57622739018088</v>
      </c>
      <c r="E10" s="416">
        <v>19.45137157107232</v>
      </c>
      <c r="F10" s="363">
        <v>17.675544794188863</v>
      </c>
      <c r="G10" s="363">
        <v>18.028846153846153</v>
      </c>
      <c r="H10" s="371">
        <v>17.707150964812712</v>
      </c>
      <c r="I10" s="372">
        <v>17.469204927211646</v>
      </c>
      <c r="J10" s="372">
        <v>17.42690058479532</v>
      </c>
      <c r="K10" s="373">
        <v>16.548463356973993</v>
      </c>
      <c r="L10" s="357">
        <f t="shared" si="0"/>
        <v>7</v>
      </c>
      <c r="M10" s="366">
        <v>855</v>
      </c>
      <c r="N10" s="231">
        <v>846</v>
      </c>
      <c r="O10" s="367">
        <v>149</v>
      </c>
      <c r="P10" s="368">
        <v>140</v>
      </c>
      <c r="Q10" s="415">
        <f t="shared" si="1"/>
        <v>-0.8784372278213262</v>
      </c>
      <c r="R10" s="533">
        <f t="shared" si="2"/>
        <v>0.34006972455720685</v>
      </c>
      <c r="S10" s="369">
        <v>0.6963684400481576</v>
      </c>
      <c r="T10" s="370">
        <f t="shared" si="3"/>
        <v>0.6748034368105658</v>
      </c>
      <c r="U10" s="279" t="s">
        <v>58</v>
      </c>
    </row>
    <row r="11" spans="1:21" ht="8.25" customHeight="1">
      <c r="A11" s="269" t="s">
        <v>94</v>
      </c>
      <c r="B11" s="415">
        <v>18.17798397300717</v>
      </c>
      <c r="C11" s="364">
        <v>12.421441774491681</v>
      </c>
      <c r="D11" s="364">
        <v>34.53996983408748</v>
      </c>
      <c r="E11" s="416">
        <v>26.61924372894047</v>
      </c>
      <c r="F11" s="363">
        <v>24.033552151714076</v>
      </c>
      <c r="G11" s="363">
        <v>21.358517980385034</v>
      </c>
      <c r="H11" s="371">
        <v>17.56168359941945</v>
      </c>
      <c r="I11" s="372">
        <v>17.997831586555836</v>
      </c>
      <c r="J11" s="372">
        <v>17.545126353790614</v>
      </c>
      <c r="K11" s="373">
        <v>17.545126353790614</v>
      </c>
      <c r="L11" s="357">
        <f t="shared" si="0"/>
        <v>8</v>
      </c>
      <c r="M11" s="366">
        <v>2770</v>
      </c>
      <c r="N11" s="231">
        <v>2770</v>
      </c>
      <c r="O11" s="367">
        <v>486</v>
      </c>
      <c r="P11" s="368">
        <v>486</v>
      </c>
      <c r="Q11" s="415">
        <f t="shared" si="1"/>
        <v>0</v>
      </c>
      <c r="R11" s="533">
        <f t="shared" si="2"/>
        <v>-0.6328576192165549</v>
      </c>
      <c r="S11" s="369">
        <v>0.7010926704945386</v>
      </c>
      <c r="T11" s="370">
        <f t="shared" si="3"/>
        <v>0.7154447701528752</v>
      </c>
      <c r="U11" s="279" t="s">
        <v>94</v>
      </c>
    </row>
    <row r="12" spans="1:21" ht="8.25" customHeight="1">
      <c r="A12" s="269" t="s">
        <v>64</v>
      </c>
      <c r="B12" s="415">
        <v>32.89568201771889</v>
      </c>
      <c r="C12" s="364">
        <v>30.697915008753778</v>
      </c>
      <c r="D12" s="364">
        <v>24.652110854141352</v>
      </c>
      <c r="E12" s="416">
        <v>21.7365876481597</v>
      </c>
      <c r="F12" s="363">
        <v>19.91147006290285</v>
      </c>
      <c r="G12" s="363">
        <v>19.1114381996359</v>
      </c>
      <c r="H12" s="371">
        <v>18.502202643171806</v>
      </c>
      <c r="I12" s="372">
        <v>18.194423047296258</v>
      </c>
      <c r="J12" s="372">
        <v>18.027119425344754</v>
      </c>
      <c r="K12" s="373">
        <v>17.557368884802514</v>
      </c>
      <c r="L12" s="357">
        <f t="shared" si="0"/>
        <v>9</v>
      </c>
      <c r="M12" s="366">
        <v>26033</v>
      </c>
      <c r="N12" s="231">
        <v>26103</v>
      </c>
      <c r="O12" s="367">
        <v>4693</v>
      </c>
      <c r="P12" s="368">
        <v>4583</v>
      </c>
      <c r="Q12" s="415">
        <f t="shared" si="1"/>
        <v>-0.46975054054223975</v>
      </c>
      <c r="R12" s="533">
        <f t="shared" si="2"/>
        <v>-15.338313132916376</v>
      </c>
      <c r="S12" s="369">
        <v>0.7203528230224655</v>
      </c>
      <c r="T12" s="370">
        <f t="shared" si="3"/>
        <v>0.7159439888310015</v>
      </c>
      <c r="U12" s="279" t="s">
        <v>64</v>
      </c>
    </row>
    <row r="13" spans="1:21" ht="8.25" customHeight="1">
      <c r="A13" s="269" t="s">
        <v>55</v>
      </c>
      <c r="B13" s="415">
        <v>27.5381850853549</v>
      </c>
      <c r="C13" s="364">
        <v>19.500760784636263</v>
      </c>
      <c r="D13" s="364">
        <v>18.122990353697748</v>
      </c>
      <c r="E13" s="416">
        <v>18.061874431301185</v>
      </c>
      <c r="F13" s="363">
        <v>18.05116412762288</v>
      </c>
      <c r="G13" s="363">
        <v>18.271280957848123</v>
      </c>
      <c r="H13" s="371">
        <v>16.759388038942976</v>
      </c>
      <c r="I13" s="372">
        <v>17.364025259727033</v>
      </c>
      <c r="J13" s="372">
        <v>17.26697493307374</v>
      </c>
      <c r="K13" s="373">
        <v>17.5870032005834</v>
      </c>
      <c r="L13" s="357">
        <f t="shared" si="0"/>
        <v>10</v>
      </c>
      <c r="M13" s="366">
        <v>24654</v>
      </c>
      <c r="N13" s="231">
        <v>24683</v>
      </c>
      <c r="O13" s="367">
        <v>4257</v>
      </c>
      <c r="P13" s="368">
        <v>4341</v>
      </c>
      <c r="Q13" s="415">
        <f t="shared" si="1"/>
        <v>0.3200282675096595</v>
      </c>
      <c r="R13" s="533">
        <f t="shared" si="2"/>
        <v>-9.9511818847715</v>
      </c>
      <c r="S13" s="369">
        <v>0.6899779074304293</v>
      </c>
      <c r="T13" s="370">
        <f t="shared" si="3"/>
        <v>0.7171523994069625</v>
      </c>
      <c r="U13" s="279" t="s">
        <v>55</v>
      </c>
    </row>
    <row r="14" spans="1:21" ht="8.25" customHeight="1">
      <c r="A14" s="269" t="s">
        <v>59</v>
      </c>
      <c r="B14" s="415">
        <v>28.965517241379313</v>
      </c>
      <c r="C14" s="364">
        <v>25.356260687820637</v>
      </c>
      <c r="D14" s="364">
        <v>25</v>
      </c>
      <c r="E14" s="416">
        <v>25.987488829311882</v>
      </c>
      <c r="F14" s="363">
        <v>19.91484076998137</v>
      </c>
      <c r="G14" s="363">
        <v>19.93172268907563</v>
      </c>
      <c r="H14" s="371">
        <v>19.255605381165918</v>
      </c>
      <c r="I14" s="372">
        <v>18.934322417224536</v>
      </c>
      <c r="J14" s="372">
        <v>18.819287967552953</v>
      </c>
      <c r="K14" s="373">
        <v>18.326442566960274</v>
      </c>
      <c r="L14" s="357">
        <f t="shared" si="0"/>
        <v>11</v>
      </c>
      <c r="M14" s="366">
        <v>11095</v>
      </c>
      <c r="N14" s="231">
        <v>11126</v>
      </c>
      <c r="O14" s="367">
        <v>2088</v>
      </c>
      <c r="P14" s="368">
        <v>2039</v>
      </c>
      <c r="Q14" s="415">
        <f t="shared" si="1"/>
        <v>-0.4928454005926781</v>
      </c>
      <c r="R14" s="533">
        <f t="shared" si="2"/>
        <v>-10.639074674419039</v>
      </c>
      <c r="S14" s="369">
        <v>0.7520074003415124</v>
      </c>
      <c r="T14" s="370">
        <f t="shared" si="3"/>
        <v>0.7473048199055013</v>
      </c>
      <c r="U14" s="279" t="s">
        <v>59</v>
      </c>
    </row>
    <row r="15" spans="1:21" ht="8.25" customHeight="1">
      <c r="A15" s="269" t="s">
        <v>82</v>
      </c>
      <c r="B15" s="415">
        <v>20.46783625730994</v>
      </c>
      <c r="C15" s="364">
        <v>16.28440366972477</v>
      </c>
      <c r="D15" s="364">
        <v>34.74741836449902</v>
      </c>
      <c r="E15" s="416">
        <v>34.868238557558946</v>
      </c>
      <c r="F15" s="363">
        <v>20.131470829909613</v>
      </c>
      <c r="G15" s="363">
        <v>23.4106412005457</v>
      </c>
      <c r="H15" s="371">
        <v>19.197396963123644</v>
      </c>
      <c r="I15" s="372">
        <v>19.015417906410605</v>
      </c>
      <c r="J15" s="372">
        <v>18.426724137931032</v>
      </c>
      <c r="K15" s="373">
        <v>18.426724137931032</v>
      </c>
      <c r="L15" s="357">
        <f t="shared" si="0"/>
        <v>12</v>
      </c>
      <c r="M15" s="366">
        <v>3712</v>
      </c>
      <c r="N15" s="231">
        <v>3712</v>
      </c>
      <c r="O15" s="367">
        <v>684</v>
      </c>
      <c r="P15" s="368">
        <v>684</v>
      </c>
      <c r="Q15" s="415">
        <f t="shared" si="1"/>
        <v>0</v>
      </c>
      <c r="R15" s="533">
        <f t="shared" si="2"/>
        <v>-2.0411121193789086</v>
      </c>
      <c r="S15" s="369">
        <v>0.736320786401013</v>
      </c>
      <c r="T15" s="370">
        <f t="shared" si="3"/>
        <v>0.7513940424079225</v>
      </c>
      <c r="U15" s="279" t="s">
        <v>82</v>
      </c>
    </row>
    <row r="16" spans="1:21" ht="8.25" customHeight="1">
      <c r="A16" s="269" t="s">
        <v>63</v>
      </c>
      <c r="B16" s="415">
        <v>34.31805632247377</v>
      </c>
      <c r="C16" s="364">
        <v>10.285853896897141</v>
      </c>
      <c r="D16" s="364">
        <v>18.685215493726133</v>
      </c>
      <c r="E16" s="416">
        <v>19.352991697681077</v>
      </c>
      <c r="F16" s="363">
        <v>17.695826186392225</v>
      </c>
      <c r="G16" s="363">
        <v>17.643694595367457</v>
      </c>
      <c r="H16" s="371">
        <v>18.02624073017684</v>
      </c>
      <c r="I16" s="372">
        <v>18.445772843723315</v>
      </c>
      <c r="J16" s="372">
        <v>18.886679920477135</v>
      </c>
      <c r="K16" s="373">
        <v>18.91359414579229</v>
      </c>
      <c r="L16" s="357">
        <f t="shared" si="0"/>
        <v>13</v>
      </c>
      <c r="M16" s="366">
        <v>3521</v>
      </c>
      <c r="N16" s="231">
        <v>3553</v>
      </c>
      <c r="O16" s="367">
        <v>665</v>
      </c>
      <c r="P16" s="368">
        <v>672</v>
      </c>
      <c r="Q16" s="415">
        <f t="shared" si="1"/>
        <v>0.026914225315152862</v>
      </c>
      <c r="R16" s="533">
        <f t="shared" si="2"/>
        <v>-15.404462176681484</v>
      </c>
      <c r="S16" s="369">
        <v>0.754700342147272</v>
      </c>
      <c r="T16" s="370">
        <f t="shared" si="3"/>
        <v>0.7712473392064018</v>
      </c>
      <c r="U16" s="279" t="s">
        <v>63</v>
      </c>
    </row>
    <row r="17" spans="1:21" ht="8.25" customHeight="1">
      <c r="A17" s="269" t="s">
        <v>92</v>
      </c>
      <c r="B17" s="415">
        <v>51.010491441192706</v>
      </c>
      <c r="C17" s="364">
        <v>39.263247680989444</v>
      </c>
      <c r="D17" s="364">
        <v>26.73027252121659</v>
      </c>
      <c r="E17" s="416">
        <v>27.026748440962738</v>
      </c>
      <c r="F17" s="363">
        <v>23.2355354944604</v>
      </c>
      <c r="G17" s="363">
        <v>24.614756607817124</v>
      </c>
      <c r="H17" s="371">
        <v>21.625203915171287</v>
      </c>
      <c r="I17" s="372">
        <v>20.673003609007267</v>
      </c>
      <c r="J17" s="372">
        <v>19.99493029150824</v>
      </c>
      <c r="K17" s="373">
        <v>19.259184293087745</v>
      </c>
      <c r="L17" s="357">
        <f t="shared" si="0"/>
        <v>14</v>
      </c>
      <c r="M17" s="366">
        <v>19725</v>
      </c>
      <c r="N17" s="231">
        <v>19762</v>
      </c>
      <c r="O17" s="367">
        <v>3944</v>
      </c>
      <c r="P17" s="368">
        <v>3806</v>
      </c>
      <c r="Q17" s="415">
        <f t="shared" si="1"/>
        <v>-0.7357459984204944</v>
      </c>
      <c r="R17" s="533">
        <f t="shared" si="2"/>
        <v>-31.75130714810496</v>
      </c>
      <c r="S17" s="369">
        <v>0.798985358768705</v>
      </c>
      <c r="T17" s="370">
        <f t="shared" si="3"/>
        <v>0.7853396095333965</v>
      </c>
      <c r="U17" s="279" t="s">
        <v>92</v>
      </c>
    </row>
    <row r="18" spans="1:21" ht="8.25" customHeight="1">
      <c r="A18" s="269" t="s">
        <v>60</v>
      </c>
      <c r="B18" s="415">
        <v>45.46543583961666</v>
      </c>
      <c r="C18" s="364">
        <v>29.879961806029193</v>
      </c>
      <c r="D18" s="364">
        <v>22.651597184623714</v>
      </c>
      <c r="E18" s="416">
        <v>24.184234328254366</v>
      </c>
      <c r="F18" s="363">
        <v>23.509334076344384</v>
      </c>
      <c r="G18" s="363">
        <v>22.923634336677814</v>
      </c>
      <c r="H18" s="371">
        <v>20.732472968259504</v>
      </c>
      <c r="I18" s="372">
        <v>20.23535965462015</v>
      </c>
      <c r="J18" s="372">
        <v>20.55489882483833</v>
      </c>
      <c r="K18" s="373">
        <v>20.34786253143336</v>
      </c>
      <c r="L18" s="357">
        <f t="shared" si="0"/>
        <v>15</v>
      </c>
      <c r="M18" s="366">
        <v>14381</v>
      </c>
      <c r="N18" s="231">
        <v>14316</v>
      </c>
      <c r="O18" s="367">
        <v>2956</v>
      </c>
      <c r="P18" s="368">
        <v>2913</v>
      </c>
      <c r="Q18" s="415">
        <f t="shared" si="1"/>
        <v>-0.20703629340496832</v>
      </c>
      <c r="R18" s="533">
        <f t="shared" si="2"/>
        <v>-25.1175733081833</v>
      </c>
      <c r="S18" s="369">
        <v>0.8213613637349209</v>
      </c>
      <c r="T18" s="370">
        <f t="shared" si="3"/>
        <v>0.8297330858924503</v>
      </c>
      <c r="U18" s="279" t="s">
        <v>60</v>
      </c>
    </row>
    <row r="19" spans="1:21" ht="8.25" customHeight="1">
      <c r="A19" s="269" t="s">
        <v>93</v>
      </c>
      <c r="B19" s="415">
        <v>40.058134253792346</v>
      </c>
      <c r="C19" s="364">
        <v>31.683398009110846</v>
      </c>
      <c r="D19" s="364">
        <v>27.85257209340979</v>
      </c>
      <c r="E19" s="416">
        <v>26.432989690721648</v>
      </c>
      <c r="F19" s="363">
        <v>25.42148018124668</v>
      </c>
      <c r="G19" s="363">
        <v>25.206729398346166</v>
      </c>
      <c r="H19" s="371">
        <v>21.047192559421287</v>
      </c>
      <c r="I19" s="372">
        <v>20.44379848928374</v>
      </c>
      <c r="J19" s="372">
        <v>20.540298264200146</v>
      </c>
      <c r="K19" s="373">
        <v>20.560557298244184</v>
      </c>
      <c r="L19" s="357">
        <f t="shared" si="0"/>
        <v>16</v>
      </c>
      <c r="M19" s="366">
        <v>49084</v>
      </c>
      <c r="N19" s="231">
        <v>49094</v>
      </c>
      <c r="O19" s="367">
        <v>10082</v>
      </c>
      <c r="P19" s="368">
        <v>10094</v>
      </c>
      <c r="Q19" s="415">
        <f t="shared" si="1"/>
        <v>0.02025903404403806</v>
      </c>
      <c r="R19" s="533">
        <f t="shared" si="2"/>
        <v>-19.497576955548162</v>
      </c>
      <c r="S19" s="369">
        <v>0.8207779341350349</v>
      </c>
      <c r="T19" s="370">
        <f t="shared" si="3"/>
        <v>0.8384062271104281</v>
      </c>
      <c r="U19" s="279" t="s">
        <v>93</v>
      </c>
    </row>
    <row r="20" spans="1:21" ht="8.25" customHeight="1">
      <c r="A20" s="269" t="s">
        <v>66</v>
      </c>
      <c r="B20" s="415">
        <v>56.71967570938572</v>
      </c>
      <c r="C20" s="364">
        <v>39.76719741503484</v>
      </c>
      <c r="D20" s="364">
        <v>29.376133338477565</v>
      </c>
      <c r="E20" s="416">
        <v>26.181343970543114</v>
      </c>
      <c r="F20" s="363">
        <v>24.681688401882862</v>
      </c>
      <c r="G20" s="363">
        <v>24.423661624908593</v>
      </c>
      <c r="H20" s="371">
        <v>23.116893114198838</v>
      </c>
      <c r="I20" s="372">
        <v>22.749382334774552</v>
      </c>
      <c r="J20" s="372">
        <v>21.999534811598696</v>
      </c>
      <c r="K20" s="373">
        <v>21.047740736438612</v>
      </c>
      <c r="L20" s="357">
        <f t="shared" si="0"/>
        <v>17</v>
      </c>
      <c r="M20" s="366">
        <v>25796</v>
      </c>
      <c r="N20" s="231">
        <v>25827</v>
      </c>
      <c r="O20" s="367">
        <v>5675</v>
      </c>
      <c r="P20" s="368">
        <v>5436</v>
      </c>
      <c r="Q20" s="415">
        <f t="shared" si="1"/>
        <v>-0.951794075160084</v>
      </c>
      <c r="R20" s="533">
        <f t="shared" si="2"/>
        <v>-35.671934972947106</v>
      </c>
      <c r="S20" s="369">
        <v>0.8790881467416172</v>
      </c>
      <c r="T20" s="370">
        <f t="shared" si="3"/>
        <v>0.8582723047853829</v>
      </c>
      <c r="U20" s="279" t="s">
        <v>66</v>
      </c>
    </row>
    <row r="21" spans="1:21" ht="8.25" customHeight="1">
      <c r="A21" s="269" t="s">
        <v>76</v>
      </c>
      <c r="B21" s="415">
        <v>70.79757169771823</v>
      </c>
      <c r="C21" s="364">
        <v>21.13857016769638</v>
      </c>
      <c r="D21" s="364">
        <v>21.09181141439206</v>
      </c>
      <c r="E21" s="416">
        <v>21.4900314795383</v>
      </c>
      <c r="F21" s="363">
        <v>23.09111880046136</v>
      </c>
      <c r="G21" s="363">
        <v>22.6000462641684</v>
      </c>
      <c r="H21" s="371">
        <v>22.16959855660803</v>
      </c>
      <c r="I21" s="372">
        <v>21.861520998864926</v>
      </c>
      <c r="J21" s="372">
        <v>18.41276978417266</v>
      </c>
      <c r="K21" s="373">
        <v>21.20100848040339</v>
      </c>
      <c r="L21" s="357">
        <f t="shared" si="0"/>
        <v>18</v>
      </c>
      <c r="M21" s="366">
        <v>4448</v>
      </c>
      <c r="N21" s="231">
        <v>4363</v>
      </c>
      <c r="O21" s="367">
        <v>819</v>
      </c>
      <c r="P21" s="368">
        <v>925</v>
      </c>
      <c r="Q21" s="415">
        <f t="shared" si="1"/>
        <v>2.7882386962307315</v>
      </c>
      <c r="R21" s="533">
        <f t="shared" si="2"/>
        <v>-49.59656321731484</v>
      </c>
      <c r="S21" s="369">
        <v>0.7357631788384223</v>
      </c>
      <c r="T21" s="370">
        <f t="shared" si="3"/>
        <v>0.8645221660654665</v>
      </c>
      <c r="U21" s="279" t="s">
        <v>76</v>
      </c>
    </row>
    <row r="22" spans="1:21" ht="8.25" customHeight="1">
      <c r="A22" s="269" t="s">
        <v>65</v>
      </c>
      <c r="B22" s="415">
        <v>58.82818685669042</v>
      </c>
      <c r="C22" s="364">
        <v>25.86641756188697</v>
      </c>
      <c r="D22" s="364">
        <v>26.676319893071955</v>
      </c>
      <c r="E22" s="416">
        <v>25.929016466399645</v>
      </c>
      <c r="F22" s="363">
        <v>24.249752665713974</v>
      </c>
      <c r="G22" s="363">
        <v>22.901645660190436</v>
      </c>
      <c r="H22" s="371">
        <v>22.562750590432252</v>
      </c>
      <c r="I22" s="372">
        <v>21.90157458715093</v>
      </c>
      <c r="J22" s="372">
        <v>21.908242867274016</v>
      </c>
      <c r="K22" s="373">
        <v>21.8328987396784</v>
      </c>
      <c r="L22" s="357">
        <f t="shared" si="0"/>
        <v>19</v>
      </c>
      <c r="M22" s="366">
        <v>18331</v>
      </c>
      <c r="N22" s="231">
        <v>18408</v>
      </c>
      <c r="O22" s="367">
        <v>4016</v>
      </c>
      <c r="P22" s="368">
        <v>4019</v>
      </c>
      <c r="Q22" s="415">
        <f t="shared" si="1"/>
        <v>-0.07534412759561704</v>
      </c>
      <c r="R22" s="533">
        <f t="shared" si="2"/>
        <v>-36.995288117012024</v>
      </c>
      <c r="S22" s="369">
        <v>0.8754401756896788</v>
      </c>
      <c r="T22" s="370">
        <f t="shared" si="3"/>
        <v>0.8902890127779255</v>
      </c>
      <c r="U22" s="279" t="s">
        <v>65</v>
      </c>
    </row>
    <row r="23" spans="1:21" ht="8.25" customHeight="1">
      <c r="A23" s="269" t="s">
        <v>53</v>
      </c>
      <c r="B23" s="415">
        <v>60.63058035714286</v>
      </c>
      <c r="C23" s="364">
        <v>37.488226059654636</v>
      </c>
      <c r="D23" s="364">
        <v>28.063686072692185</v>
      </c>
      <c r="E23" s="416">
        <v>28.064620880012992</v>
      </c>
      <c r="F23" s="363">
        <v>27.27495507270054</v>
      </c>
      <c r="G23" s="363">
        <v>26.50445006940475</v>
      </c>
      <c r="H23" s="371">
        <v>26.213750407298793</v>
      </c>
      <c r="I23" s="372">
        <v>24.42134329570373</v>
      </c>
      <c r="J23" s="372">
        <v>22.906204438684593</v>
      </c>
      <c r="K23" s="373">
        <v>22.242899910996037</v>
      </c>
      <c r="L23" s="357">
        <f t="shared" si="0"/>
        <v>20</v>
      </c>
      <c r="M23" s="366">
        <v>12346</v>
      </c>
      <c r="N23" s="231">
        <v>12359</v>
      </c>
      <c r="O23" s="367">
        <v>2828</v>
      </c>
      <c r="P23" s="368">
        <v>2749</v>
      </c>
      <c r="Q23" s="415">
        <f t="shared" si="1"/>
        <v>-0.6633045276885561</v>
      </c>
      <c r="R23" s="533">
        <f t="shared" si="2"/>
        <v>-38.387680446146824</v>
      </c>
      <c r="S23" s="369">
        <v>0.9153181183754552</v>
      </c>
      <c r="T23" s="370">
        <f t="shared" si="3"/>
        <v>0.9070077976906591</v>
      </c>
      <c r="U23" s="279" t="s">
        <v>53</v>
      </c>
    </row>
    <row r="24" spans="1:21" ht="8.25" customHeight="1">
      <c r="A24" s="269" t="s">
        <v>95</v>
      </c>
      <c r="B24" s="415">
        <v>34.531337549027455</v>
      </c>
      <c r="C24" s="364">
        <v>30.727699530516432</v>
      </c>
      <c r="D24" s="364">
        <v>31.536147027730344</v>
      </c>
      <c r="E24" s="416">
        <v>25.135506836016503</v>
      </c>
      <c r="F24" s="363">
        <v>23.772464698331195</v>
      </c>
      <c r="G24" s="363">
        <v>23.353245718837115</v>
      </c>
      <c r="H24" s="371">
        <v>23.172849250197316</v>
      </c>
      <c r="I24" s="372">
        <v>22.76383910792513</v>
      </c>
      <c r="J24" s="372">
        <v>22.504149869575528</v>
      </c>
      <c r="K24" s="373">
        <v>22.46115209543243</v>
      </c>
      <c r="L24" s="357">
        <f t="shared" si="0"/>
        <v>21</v>
      </c>
      <c r="M24" s="366">
        <v>12651</v>
      </c>
      <c r="N24" s="231">
        <v>12742</v>
      </c>
      <c r="O24" s="367">
        <v>2847</v>
      </c>
      <c r="P24" s="368">
        <v>2862</v>
      </c>
      <c r="Q24" s="415">
        <f t="shared" si="1"/>
        <v>-0.042997774143099576</v>
      </c>
      <c r="R24" s="533">
        <f t="shared" si="2"/>
        <v>-12.070185453595027</v>
      </c>
      <c r="S24" s="369">
        <v>0.8992522602073659</v>
      </c>
      <c r="T24" s="370">
        <f t="shared" si="3"/>
        <v>0.9159075559928112</v>
      </c>
      <c r="U24" s="279" t="s">
        <v>95</v>
      </c>
    </row>
    <row r="25" spans="1:21" ht="8.25" customHeight="1">
      <c r="A25" s="269" t="s">
        <v>51</v>
      </c>
      <c r="B25" s="415">
        <v>19.880239520958085</v>
      </c>
      <c r="C25" s="364">
        <v>12.295081967213115</v>
      </c>
      <c r="D25" s="364">
        <v>22.381477398015434</v>
      </c>
      <c r="E25" s="416">
        <v>23.004201680672267</v>
      </c>
      <c r="F25" s="363">
        <v>21.544715447154474</v>
      </c>
      <c r="G25" s="363">
        <v>23.523523523523522</v>
      </c>
      <c r="H25" s="371">
        <v>22.628458498023715</v>
      </c>
      <c r="I25" s="372">
        <v>21.91780821917808</v>
      </c>
      <c r="J25" s="374">
        <v>22.233104799216456</v>
      </c>
      <c r="K25" s="1595">
        <v>22.8377065111759</v>
      </c>
      <c r="L25" s="357">
        <f t="shared" si="0"/>
        <v>22</v>
      </c>
      <c r="M25" s="366">
        <v>1021</v>
      </c>
      <c r="N25" s="231">
        <v>1029</v>
      </c>
      <c r="O25" s="367">
        <v>227</v>
      </c>
      <c r="P25" s="368">
        <v>235</v>
      </c>
      <c r="Q25" s="415">
        <f t="shared" si="1"/>
        <v>0.6046017119594431</v>
      </c>
      <c r="R25" s="533">
        <f t="shared" si="2"/>
        <v>2.9574669902178137</v>
      </c>
      <c r="S25" s="369">
        <v>0.888421462618874</v>
      </c>
      <c r="T25" s="370">
        <f t="shared" si="3"/>
        <v>0.9312624689178716</v>
      </c>
      <c r="U25" s="279" t="s">
        <v>51</v>
      </c>
    </row>
    <row r="26" spans="1:21" ht="8.25" customHeight="1">
      <c r="A26" s="269" t="s">
        <v>85</v>
      </c>
      <c r="B26" s="415">
        <v>21.737029238151127</v>
      </c>
      <c r="C26" s="364">
        <v>29.807422641862203</v>
      </c>
      <c r="D26" s="364">
        <v>42.53788003829268</v>
      </c>
      <c r="E26" s="416">
        <v>39.79527819052336</v>
      </c>
      <c r="F26" s="363">
        <v>37.80003283533082</v>
      </c>
      <c r="G26" s="363">
        <v>24.294975155483893</v>
      </c>
      <c r="H26" s="364">
        <v>24.77145675764551</v>
      </c>
      <c r="I26" s="365">
        <v>24.345705056364956</v>
      </c>
      <c r="J26" s="365">
        <v>24.247086552311117</v>
      </c>
      <c r="K26" s="189">
        <v>23.605150214592275</v>
      </c>
      <c r="L26" s="357">
        <f t="shared" si="0"/>
        <v>23</v>
      </c>
      <c r="M26" s="366">
        <v>30548</v>
      </c>
      <c r="N26" s="231">
        <v>30523</v>
      </c>
      <c r="O26" s="367">
        <v>7407</v>
      </c>
      <c r="P26" s="368">
        <v>7205</v>
      </c>
      <c r="Q26" s="415">
        <f t="shared" si="1"/>
        <v>-0.6419363377188425</v>
      </c>
      <c r="R26" s="533">
        <f t="shared" si="2"/>
        <v>1.8681209764411477</v>
      </c>
      <c r="S26" s="369">
        <v>0.9688989591687549</v>
      </c>
      <c r="T26" s="370">
        <f t="shared" si="3"/>
        <v>0.9625568336847218</v>
      </c>
      <c r="U26" s="279" t="s">
        <v>85</v>
      </c>
    </row>
    <row r="27" spans="1:21" ht="8.25" customHeight="1">
      <c r="A27" s="269" t="s">
        <v>90</v>
      </c>
      <c r="B27" s="415">
        <v>23.58830146231721</v>
      </c>
      <c r="C27" s="364">
        <v>21.517440568762495</v>
      </c>
      <c r="D27" s="364">
        <v>22.972672739391246</v>
      </c>
      <c r="E27" s="416">
        <v>21.736249171636846</v>
      </c>
      <c r="F27" s="363">
        <v>23.42939163078282</v>
      </c>
      <c r="G27" s="363">
        <v>23.086216364634815</v>
      </c>
      <c r="H27" s="371">
        <v>23.39729611862189</v>
      </c>
      <c r="I27" s="372">
        <v>24.400087260034905</v>
      </c>
      <c r="J27" s="372">
        <v>23.923236288300075</v>
      </c>
      <c r="K27" s="373">
        <v>23.63300358734645</v>
      </c>
      <c r="L27" s="357">
        <f t="shared" si="0"/>
        <v>24</v>
      </c>
      <c r="M27" s="366">
        <v>9171</v>
      </c>
      <c r="N27" s="231">
        <v>9199</v>
      </c>
      <c r="O27" s="367">
        <v>2194</v>
      </c>
      <c r="P27" s="368">
        <v>2174</v>
      </c>
      <c r="Q27" s="415">
        <f t="shared" si="1"/>
        <v>-0.29023270095362363</v>
      </c>
      <c r="R27" s="533">
        <f t="shared" si="2"/>
        <v>0.044702125029239426</v>
      </c>
      <c r="S27" s="369">
        <v>0.9559580978801264</v>
      </c>
      <c r="T27" s="370">
        <f t="shared" si="3"/>
        <v>0.9636926220208252</v>
      </c>
      <c r="U27" s="279" t="s">
        <v>90</v>
      </c>
    </row>
    <row r="28" spans="1:21" ht="8.25" customHeight="1">
      <c r="A28" s="269" t="s">
        <v>78</v>
      </c>
      <c r="B28" s="415">
        <v>57.86301369863014</v>
      </c>
      <c r="C28" s="364">
        <v>39.39216832261835</v>
      </c>
      <c r="D28" s="364">
        <v>29.618963225520602</v>
      </c>
      <c r="E28" s="416">
        <v>26.452328159645234</v>
      </c>
      <c r="F28" s="363">
        <v>25.289919714540588</v>
      </c>
      <c r="G28" s="363">
        <v>24.88819320214669</v>
      </c>
      <c r="H28" s="364">
        <v>24.400627380685638</v>
      </c>
      <c r="I28" s="365">
        <v>23.797752808988765</v>
      </c>
      <c r="J28" s="365">
        <v>24.13014008133755</v>
      </c>
      <c r="K28" s="189">
        <v>24.238320920785377</v>
      </c>
      <c r="L28" s="357">
        <f t="shared" si="0"/>
        <v>25</v>
      </c>
      <c r="M28" s="366">
        <v>4426</v>
      </c>
      <c r="N28" s="231">
        <v>4431</v>
      </c>
      <c r="O28" s="367">
        <v>1068</v>
      </c>
      <c r="P28" s="368">
        <v>1074</v>
      </c>
      <c r="Q28" s="415">
        <f t="shared" si="1"/>
        <v>0.10818083944782586</v>
      </c>
      <c r="R28" s="533">
        <f t="shared" si="2"/>
        <v>-33.624692777844764</v>
      </c>
      <c r="S28" s="369">
        <v>0.9642258486999861</v>
      </c>
      <c r="T28" s="370">
        <f t="shared" si="3"/>
        <v>0.9883758937031746</v>
      </c>
      <c r="U28" s="279" t="s">
        <v>78</v>
      </c>
    </row>
    <row r="29" spans="1:21" ht="8.25" customHeight="1">
      <c r="A29" s="269" t="s">
        <v>79</v>
      </c>
      <c r="B29" s="415">
        <v>62.54862011483608</v>
      </c>
      <c r="C29" s="364">
        <v>43.84390243902439</v>
      </c>
      <c r="D29" s="364">
        <v>32.10573022312373</v>
      </c>
      <c r="E29" s="416">
        <v>30.124085268851413</v>
      </c>
      <c r="F29" s="363">
        <v>28.115423901940755</v>
      </c>
      <c r="G29" s="363">
        <v>27.297747055811573</v>
      </c>
      <c r="H29" s="364">
        <v>26.447765022766625</v>
      </c>
      <c r="I29" s="365">
        <v>25.764668162872717</v>
      </c>
      <c r="J29" s="365">
        <v>25.147411391174757</v>
      </c>
      <c r="K29" s="189">
        <v>24.551286204885635</v>
      </c>
      <c r="L29" s="357">
        <f t="shared" si="0"/>
        <v>26</v>
      </c>
      <c r="M29" s="366">
        <v>15433</v>
      </c>
      <c r="N29" s="231">
        <v>15433</v>
      </c>
      <c r="O29" s="367">
        <v>3881</v>
      </c>
      <c r="P29" s="368">
        <v>3789</v>
      </c>
      <c r="Q29" s="415">
        <f t="shared" si="1"/>
        <v>-0.5961251862891217</v>
      </c>
      <c r="R29" s="533">
        <f t="shared" si="2"/>
        <v>-37.99733390995045</v>
      </c>
      <c r="S29" s="369">
        <v>1.004875396890738</v>
      </c>
      <c r="T29" s="370">
        <f t="shared" si="3"/>
        <v>1.0011378066831038</v>
      </c>
      <c r="U29" s="279" t="s">
        <v>79</v>
      </c>
    </row>
    <row r="30" spans="1:21" ht="8.25" customHeight="1">
      <c r="A30" s="269" t="s">
        <v>97</v>
      </c>
      <c r="B30" s="415">
        <v>26.22130665097116</v>
      </c>
      <c r="C30" s="364">
        <v>41.551584077985375</v>
      </c>
      <c r="D30" s="364">
        <v>24.150675195451317</v>
      </c>
      <c r="E30" s="416">
        <v>21.7542396441479</v>
      </c>
      <c r="F30" s="363">
        <v>21.824417009602197</v>
      </c>
      <c r="G30" s="363">
        <v>21.555494805904868</v>
      </c>
      <c r="H30" s="364">
        <v>20.86204566950412</v>
      </c>
      <c r="I30" s="365">
        <v>24.969971973842252</v>
      </c>
      <c r="J30" s="365">
        <v>25.14458826769485</v>
      </c>
      <c r="K30" s="189">
        <v>24.55308775731311</v>
      </c>
      <c r="L30" s="357">
        <f t="shared" si="0"/>
        <v>27</v>
      </c>
      <c r="M30" s="366">
        <v>7262</v>
      </c>
      <c r="N30" s="231">
        <v>7384</v>
      </c>
      <c r="O30" s="377">
        <v>1826</v>
      </c>
      <c r="P30" s="378">
        <v>1813</v>
      </c>
      <c r="Q30" s="415">
        <f t="shared" si="1"/>
        <v>-0.5915005103817386</v>
      </c>
      <c r="R30" s="533">
        <f t="shared" si="2"/>
        <v>-1.6682188936580502</v>
      </c>
      <c r="S30" s="369">
        <v>1.004762586578646</v>
      </c>
      <c r="T30" s="370">
        <f t="shared" si="3"/>
        <v>1.0012112693208988</v>
      </c>
      <c r="U30" s="279" t="s">
        <v>97</v>
      </c>
    </row>
    <row r="31" spans="1:21" ht="8.25" customHeight="1">
      <c r="A31" s="269" t="s">
        <v>52</v>
      </c>
      <c r="B31" s="415">
        <v>54.928124798556055</v>
      </c>
      <c r="C31" s="364">
        <v>41.96985446985447</v>
      </c>
      <c r="D31" s="364">
        <v>30.962397255841047</v>
      </c>
      <c r="E31" s="416">
        <v>30.34305867265149</v>
      </c>
      <c r="F31" s="363">
        <v>29.738918468150622</v>
      </c>
      <c r="G31" s="363">
        <v>29.372326160526146</v>
      </c>
      <c r="H31" s="364">
        <v>29.343579891130325</v>
      </c>
      <c r="I31" s="365">
        <v>27.152360240501473</v>
      </c>
      <c r="J31" s="365">
        <v>26.129402756508423</v>
      </c>
      <c r="K31" s="189">
        <v>24.942718940936864</v>
      </c>
      <c r="L31" s="357">
        <f t="shared" si="0"/>
        <v>28</v>
      </c>
      <c r="M31" s="366">
        <v>15672</v>
      </c>
      <c r="N31" s="231">
        <v>15712</v>
      </c>
      <c r="O31" s="367">
        <v>4095</v>
      </c>
      <c r="P31" s="368">
        <v>3919</v>
      </c>
      <c r="Q31" s="415">
        <f t="shared" si="1"/>
        <v>-1.186683815571559</v>
      </c>
      <c r="R31" s="533">
        <f t="shared" si="2"/>
        <v>-29.98540585761919</v>
      </c>
      <c r="S31" s="369">
        <v>1.0441151797707067</v>
      </c>
      <c r="T31" s="370">
        <f t="shared" si="3"/>
        <v>1.0170994189409703</v>
      </c>
      <c r="U31" s="279" t="s">
        <v>52</v>
      </c>
    </row>
    <row r="32" spans="1:21" ht="8.25" customHeight="1">
      <c r="A32" s="269" t="s">
        <v>87</v>
      </c>
      <c r="B32" s="415">
        <v>22.798078322899986</v>
      </c>
      <c r="C32" s="364">
        <v>22.730006013229104</v>
      </c>
      <c r="D32" s="364">
        <v>20.324324324324326</v>
      </c>
      <c r="E32" s="416">
        <v>23.13501849568434</v>
      </c>
      <c r="F32" s="363">
        <v>23.202715211354523</v>
      </c>
      <c r="G32" s="363">
        <v>24.294385432473444</v>
      </c>
      <c r="H32" s="364">
        <v>25.387184937746735</v>
      </c>
      <c r="I32" s="365">
        <v>26.0129537580961</v>
      </c>
      <c r="J32" s="365">
        <v>26.25</v>
      </c>
      <c r="K32" s="189">
        <v>25.339571385451254</v>
      </c>
      <c r="L32" s="357">
        <f t="shared" si="0"/>
        <v>29</v>
      </c>
      <c r="M32" s="366">
        <v>6640</v>
      </c>
      <c r="N32" s="231">
        <v>6626</v>
      </c>
      <c r="O32" s="367">
        <v>1743</v>
      </c>
      <c r="P32" s="368">
        <v>1679</v>
      </c>
      <c r="Q32" s="415">
        <f t="shared" si="1"/>
        <v>-0.9104286145487457</v>
      </c>
      <c r="R32" s="533">
        <f t="shared" si="2"/>
        <v>2.541493062551268</v>
      </c>
      <c r="S32" s="369">
        <v>1.0489341729081099</v>
      </c>
      <c r="T32" s="370">
        <f t="shared" si="3"/>
        <v>1.0332820328603545</v>
      </c>
      <c r="U32" s="279" t="s">
        <v>87</v>
      </c>
    </row>
    <row r="33" spans="1:21" ht="8.25" customHeight="1">
      <c r="A33" s="269" t="s">
        <v>91</v>
      </c>
      <c r="B33" s="415">
        <v>45.432658263702024</v>
      </c>
      <c r="C33" s="364">
        <v>34.724409448818896</v>
      </c>
      <c r="D33" s="364">
        <v>25.705580500320718</v>
      </c>
      <c r="E33" s="416">
        <v>29.566248729244325</v>
      </c>
      <c r="F33" s="363">
        <v>29.967758357373153</v>
      </c>
      <c r="G33" s="363">
        <v>28.469630132337972</v>
      </c>
      <c r="H33" s="371">
        <v>25.59128807214565</v>
      </c>
      <c r="I33" s="372">
        <v>24.598015737256244</v>
      </c>
      <c r="J33" s="365">
        <v>26.309483053748718</v>
      </c>
      <c r="K33" s="189">
        <v>25.621251071122536</v>
      </c>
      <c r="L33" s="357">
        <f t="shared" si="0"/>
        <v>30</v>
      </c>
      <c r="M33" s="366">
        <v>5842</v>
      </c>
      <c r="N33" s="231">
        <v>5835</v>
      </c>
      <c r="O33" s="367">
        <v>1537</v>
      </c>
      <c r="P33" s="368">
        <v>1495</v>
      </c>
      <c r="Q33" s="415">
        <f t="shared" si="1"/>
        <v>-0.6882319826261813</v>
      </c>
      <c r="R33" s="533">
        <f t="shared" si="2"/>
        <v>-19.811407192579487</v>
      </c>
      <c r="S33" s="369">
        <v>1.0513110798713845</v>
      </c>
      <c r="T33" s="370">
        <f t="shared" si="3"/>
        <v>1.044768200238584</v>
      </c>
      <c r="U33" s="279" t="s">
        <v>91</v>
      </c>
    </row>
    <row r="34" spans="1:21" ht="8.25" customHeight="1">
      <c r="A34" s="269" t="s">
        <v>75</v>
      </c>
      <c r="B34" s="415">
        <v>61.71090387374461</v>
      </c>
      <c r="C34" s="364">
        <v>41.993512238277795</v>
      </c>
      <c r="D34" s="364">
        <v>50.5915903161216</v>
      </c>
      <c r="E34" s="416">
        <v>36.28232430787953</v>
      </c>
      <c r="F34" s="363">
        <v>29.779187507624737</v>
      </c>
      <c r="G34" s="363">
        <v>29.79581855972613</v>
      </c>
      <c r="H34" s="371">
        <v>28.806207233626587</v>
      </c>
      <c r="I34" s="372">
        <v>28.039490523493203</v>
      </c>
      <c r="J34" s="372">
        <v>26.944106925880924</v>
      </c>
      <c r="K34" s="373">
        <v>26.419783017152554</v>
      </c>
      <c r="L34" s="357">
        <f t="shared" si="0"/>
        <v>31</v>
      </c>
      <c r="M34" s="366">
        <v>16460</v>
      </c>
      <c r="N34" s="231">
        <v>16499</v>
      </c>
      <c r="O34" s="367">
        <v>4435</v>
      </c>
      <c r="P34" s="368">
        <v>4359</v>
      </c>
      <c r="Q34" s="415">
        <f t="shared" si="1"/>
        <v>-0.5243239087283698</v>
      </c>
      <c r="R34" s="533">
        <f t="shared" si="2"/>
        <v>-35.29112085659206</v>
      </c>
      <c r="S34" s="369">
        <v>1.0766702671636792</v>
      </c>
      <c r="T34" s="370">
        <f t="shared" si="3"/>
        <v>1.0773302629485937</v>
      </c>
      <c r="U34" s="279" t="s">
        <v>75</v>
      </c>
    </row>
    <row r="35" spans="1:21" ht="8.25" customHeight="1">
      <c r="A35" s="269" t="s">
        <v>70</v>
      </c>
      <c r="B35" s="415">
        <v>36.46218280364622</v>
      </c>
      <c r="C35" s="364">
        <v>34.18173699486493</v>
      </c>
      <c r="D35" s="364">
        <v>30.592935239697223</v>
      </c>
      <c r="E35" s="416">
        <v>28.95013675573322</v>
      </c>
      <c r="F35" s="363">
        <v>29.07479909334432</v>
      </c>
      <c r="G35" s="363">
        <v>28.998351195383346</v>
      </c>
      <c r="H35" s="371">
        <v>28.83159402496419</v>
      </c>
      <c r="I35" s="372">
        <v>28.81184103811841</v>
      </c>
      <c r="J35" s="372">
        <v>27.974863166430165</v>
      </c>
      <c r="K35" s="373">
        <v>26.92926045016077</v>
      </c>
      <c r="L35" s="357">
        <f t="shared" si="0"/>
        <v>32</v>
      </c>
      <c r="M35" s="366">
        <v>4933</v>
      </c>
      <c r="N35" s="231">
        <v>4976</v>
      </c>
      <c r="O35" s="367">
        <v>1380</v>
      </c>
      <c r="P35" s="368">
        <v>1340</v>
      </c>
      <c r="Q35" s="415">
        <f t="shared" si="1"/>
        <v>-1.0456027162693964</v>
      </c>
      <c r="R35" s="533">
        <f t="shared" si="2"/>
        <v>-9.532922353485453</v>
      </c>
      <c r="S35" s="369">
        <v>1.1178586650551228</v>
      </c>
      <c r="T35" s="370">
        <f t="shared" si="3"/>
        <v>1.0981054319389207</v>
      </c>
      <c r="U35" s="279" t="s">
        <v>70</v>
      </c>
    </row>
    <row r="36" spans="1:21" ht="8.25" customHeight="1">
      <c r="A36" s="269" t="s">
        <v>62</v>
      </c>
      <c r="B36" s="415">
        <v>54.43091299019608</v>
      </c>
      <c r="C36" s="364">
        <v>38.75262789067975</v>
      </c>
      <c r="D36" s="364">
        <v>28.983788058521153</v>
      </c>
      <c r="E36" s="416">
        <v>28.268748257596876</v>
      </c>
      <c r="F36" s="363">
        <v>27.300748568912375</v>
      </c>
      <c r="G36" s="363">
        <v>28.25277321693164</v>
      </c>
      <c r="H36" s="371">
        <v>27.539828676647186</v>
      </c>
      <c r="I36" s="372">
        <v>26.433453960595095</v>
      </c>
      <c r="J36" s="372">
        <v>27.212771946756746</v>
      </c>
      <c r="K36" s="373">
        <v>27.063082116565663</v>
      </c>
      <c r="L36" s="357">
        <f aca="true" t="shared" si="4" ref="L36:L53">RANK(K36,K$4:K$53,1)</f>
        <v>33</v>
      </c>
      <c r="M36" s="366">
        <v>24867</v>
      </c>
      <c r="N36" s="231">
        <v>24587</v>
      </c>
      <c r="O36" s="367">
        <v>6767</v>
      </c>
      <c r="P36" s="368">
        <v>6654</v>
      </c>
      <c r="Q36" s="415">
        <f aca="true" t="shared" si="5" ref="Q36:Q53">K36-J36</f>
        <v>-0.1496898301910825</v>
      </c>
      <c r="R36" s="533">
        <f aca="true" t="shared" si="6" ref="R36:R53">K36-$B36</f>
        <v>-27.367830873630414</v>
      </c>
      <c r="S36" s="369">
        <v>1.0874059594098402</v>
      </c>
      <c r="T36" s="370">
        <f aca="true" t="shared" si="7" ref="T36:T53">K36/K$55</f>
        <v>1.1035623325865378</v>
      </c>
      <c r="U36" s="279" t="s">
        <v>62</v>
      </c>
    </row>
    <row r="37" spans="1:21" ht="8.25" customHeight="1">
      <c r="A37" s="269" t="s">
        <v>270</v>
      </c>
      <c r="B37" s="415">
        <v>33.929429862513224</v>
      </c>
      <c r="C37" s="364">
        <v>30.64074738133434</v>
      </c>
      <c r="D37" s="417">
        <v>34.85543183306821</v>
      </c>
      <c r="E37" s="416">
        <v>32.13257821929255</v>
      </c>
      <c r="F37" s="363">
        <v>29.438160231840705</v>
      </c>
      <c r="G37" s="363">
        <v>30.642750373692078</v>
      </c>
      <c r="H37" s="371">
        <v>28.98240387300996</v>
      </c>
      <c r="I37" s="372">
        <v>29.087187121987533</v>
      </c>
      <c r="J37" s="372">
        <v>27.630484988452658</v>
      </c>
      <c r="K37" s="373">
        <v>27.59542688548774</v>
      </c>
      <c r="L37" s="357">
        <f t="shared" si="4"/>
        <v>34</v>
      </c>
      <c r="M37" s="366">
        <v>10825</v>
      </c>
      <c r="N37" s="231">
        <v>10846</v>
      </c>
      <c r="O37" s="367">
        <v>2991</v>
      </c>
      <c r="P37" s="368">
        <v>2993</v>
      </c>
      <c r="Q37" s="415">
        <f t="shared" si="5"/>
        <v>-0.03505810296491774</v>
      </c>
      <c r="R37" s="533">
        <f t="shared" si="6"/>
        <v>-6.334002977025484</v>
      </c>
      <c r="S37" s="369">
        <v>1.1040975207014299</v>
      </c>
      <c r="T37" s="370">
        <f t="shared" si="7"/>
        <v>1.1252699722560153</v>
      </c>
      <c r="U37" s="279" t="s">
        <v>72</v>
      </c>
    </row>
    <row r="38" spans="1:21" ht="8.25" customHeight="1">
      <c r="A38" s="269" t="s">
        <v>81</v>
      </c>
      <c r="B38" s="415">
        <v>34.19399860432659</v>
      </c>
      <c r="C38" s="364">
        <v>39.117598819091356</v>
      </c>
      <c r="D38" s="364">
        <v>31.506849315068493</v>
      </c>
      <c r="E38" s="416">
        <v>29.39968404423381</v>
      </c>
      <c r="F38" s="363">
        <v>28.0188679245283</v>
      </c>
      <c r="G38" s="363">
        <v>27.92891964145306</v>
      </c>
      <c r="H38" s="371">
        <v>27.375530076959322</v>
      </c>
      <c r="I38" s="372">
        <v>28.89270654380759</v>
      </c>
      <c r="J38" s="372">
        <v>27.947122861586315</v>
      </c>
      <c r="K38" s="373">
        <v>27.905163001091875</v>
      </c>
      <c r="L38" s="357">
        <f t="shared" si="4"/>
        <v>35</v>
      </c>
      <c r="M38" s="366">
        <v>6430</v>
      </c>
      <c r="N38" s="231">
        <v>6411</v>
      </c>
      <c r="O38" s="367">
        <v>1797</v>
      </c>
      <c r="P38" s="368">
        <v>1789</v>
      </c>
      <c r="Q38" s="415">
        <f t="shared" si="5"/>
        <v>-0.04195986049444045</v>
      </c>
      <c r="R38" s="533">
        <f t="shared" si="6"/>
        <v>-6.288835603234713</v>
      </c>
      <c r="S38" s="369">
        <v>1.116750179199214</v>
      </c>
      <c r="T38" s="370">
        <f t="shared" si="7"/>
        <v>1.1379002081157057</v>
      </c>
      <c r="U38" s="279" t="s">
        <v>81</v>
      </c>
    </row>
    <row r="39" spans="1:21" ht="8.25" customHeight="1">
      <c r="A39" s="269" t="s">
        <v>71</v>
      </c>
      <c r="B39" s="415">
        <v>31.01851851851852</v>
      </c>
      <c r="C39" s="364">
        <v>40.27317880794702</v>
      </c>
      <c r="D39" s="364">
        <v>34.13226808699512</v>
      </c>
      <c r="E39" s="416">
        <v>33.097031457687194</v>
      </c>
      <c r="F39" s="363">
        <v>32.11292456991619</v>
      </c>
      <c r="G39" s="363">
        <v>31.836195508586524</v>
      </c>
      <c r="H39" s="371">
        <v>31.96467991169978</v>
      </c>
      <c r="I39" s="372">
        <v>31.583590648434054</v>
      </c>
      <c r="J39" s="372">
        <v>30.20372010628875</v>
      </c>
      <c r="K39" s="373">
        <v>29.86842105263158</v>
      </c>
      <c r="L39" s="357">
        <f t="shared" si="4"/>
        <v>36</v>
      </c>
      <c r="M39" s="366">
        <v>2258</v>
      </c>
      <c r="N39" s="231">
        <v>2280</v>
      </c>
      <c r="O39" s="367">
        <v>682</v>
      </c>
      <c r="P39" s="368">
        <v>681</v>
      </c>
      <c r="Q39" s="415">
        <f t="shared" si="5"/>
        <v>-0.3352990536571703</v>
      </c>
      <c r="R39" s="533">
        <f t="shared" si="6"/>
        <v>-1.1500974658869403</v>
      </c>
      <c r="S39" s="369">
        <v>1.2069224445119253</v>
      </c>
      <c r="T39" s="370">
        <f t="shared" si="7"/>
        <v>1.217956782067431</v>
      </c>
      <c r="U39" s="279" t="s">
        <v>71</v>
      </c>
    </row>
    <row r="40" spans="1:21" ht="8.25" customHeight="1">
      <c r="A40" s="269" t="s">
        <v>80</v>
      </c>
      <c r="B40" s="415">
        <v>52.17561740493923</v>
      </c>
      <c r="C40" s="364">
        <v>42.47053688345701</v>
      </c>
      <c r="D40" s="364">
        <v>36.32460283383426</v>
      </c>
      <c r="E40" s="416">
        <v>32.45283018867924</v>
      </c>
      <c r="F40" s="363">
        <v>31.884663602173003</v>
      </c>
      <c r="G40" s="363">
        <v>31.60751565762004</v>
      </c>
      <c r="H40" s="371">
        <v>30.734135213604315</v>
      </c>
      <c r="I40" s="372">
        <v>30.173841059602648</v>
      </c>
      <c r="J40" s="372">
        <v>29.025598678777868</v>
      </c>
      <c r="K40" s="373">
        <v>30.540652084193148</v>
      </c>
      <c r="L40" s="357">
        <f t="shared" si="4"/>
        <v>37</v>
      </c>
      <c r="M40" s="366">
        <v>2422</v>
      </c>
      <c r="N40" s="231">
        <v>2423</v>
      </c>
      <c r="O40" s="367">
        <v>703</v>
      </c>
      <c r="P40" s="368">
        <v>740</v>
      </c>
      <c r="Q40" s="415">
        <f t="shared" si="5"/>
        <v>1.51505340541528</v>
      </c>
      <c r="R40" s="533">
        <f t="shared" si="6"/>
        <v>-21.634965320746083</v>
      </c>
      <c r="S40" s="369">
        <v>1.159845422601394</v>
      </c>
      <c r="T40" s="370">
        <f t="shared" si="7"/>
        <v>1.245368620897608</v>
      </c>
      <c r="U40" s="279" t="s">
        <v>80</v>
      </c>
    </row>
    <row r="41" spans="1:21" ht="8.25" customHeight="1">
      <c r="A41" s="269" t="s">
        <v>68</v>
      </c>
      <c r="B41" s="415">
        <v>52.662680267323246</v>
      </c>
      <c r="C41" s="364">
        <v>43.07016280074917</v>
      </c>
      <c r="D41" s="364">
        <v>37.35564975880719</v>
      </c>
      <c r="E41" s="416">
        <v>35.521405049396265</v>
      </c>
      <c r="F41" s="363">
        <v>33.40472673559823</v>
      </c>
      <c r="G41" s="363">
        <v>33.39611270152177</v>
      </c>
      <c r="H41" s="371">
        <v>33.24024454675825</v>
      </c>
      <c r="I41" s="372">
        <v>32.503970354685016</v>
      </c>
      <c r="J41" s="372">
        <v>31.606845373315164</v>
      </c>
      <c r="K41" s="373">
        <v>30.66535164251574</v>
      </c>
      <c r="L41" s="357">
        <f t="shared" si="4"/>
        <v>38</v>
      </c>
      <c r="M41" s="366">
        <v>13206</v>
      </c>
      <c r="N41" s="231">
        <v>13181</v>
      </c>
      <c r="O41" s="367">
        <v>4174</v>
      </c>
      <c r="P41" s="368">
        <v>4042</v>
      </c>
      <c r="Q41" s="415">
        <f t="shared" si="5"/>
        <v>-0.9414937307994222</v>
      </c>
      <c r="R41" s="533">
        <f t="shared" si="6"/>
        <v>-21.997328624807505</v>
      </c>
      <c r="S41" s="369">
        <v>1.2629904841863946</v>
      </c>
      <c r="T41" s="370">
        <f t="shared" si="7"/>
        <v>1.250453545625038</v>
      </c>
      <c r="U41" s="279" t="s">
        <v>68</v>
      </c>
    </row>
    <row r="42" spans="1:21" ht="8.25" customHeight="1">
      <c r="A42" s="269" t="s">
        <v>77</v>
      </c>
      <c r="B42" s="415">
        <v>65.58044806517312</v>
      </c>
      <c r="C42" s="364">
        <v>41.83720132616897</v>
      </c>
      <c r="D42" s="364">
        <v>35.3895736740925</v>
      </c>
      <c r="E42" s="416">
        <v>34.88112709128266</v>
      </c>
      <c r="F42" s="363">
        <v>34.56335239771228</v>
      </c>
      <c r="G42" s="363">
        <v>34.01880464067741</v>
      </c>
      <c r="H42" s="371">
        <v>31.163374440685367</v>
      </c>
      <c r="I42" s="372">
        <v>30.725439167208847</v>
      </c>
      <c r="J42" s="365">
        <v>30.017742889402655</v>
      </c>
      <c r="K42" s="189">
        <v>30.905752753977968</v>
      </c>
      <c r="L42" s="357">
        <f t="shared" si="4"/>
        <v>39</v>
      </c>
      <c r="M42" s="366">
        <v>18599</v>
      </c>
      <c r="N42" s="231">
        <v>17974</v>
      </c>
      <c r="O42" s="367">
        <v>5583</v>
      </c>
      <c r="P42" s="368">
        <v>5555</v>
      </c>
      <c r="Q42" s="415">
        <f t="shared" si="5"/>
        <v>0.888009864575313</v>
      </c>
      <c r="R42" s="533">
        <f t="shared" si="6"/>
        <v>-34.67469531119515</v>
      </c>
      <c r="S42" s="369">
        <v>1.1994909070576711</v>
      </c>
      <c r="T42" s="370">
        <f t="shared" si="7"/>
        <v>1.2602564797542315</v>
      </c>
      <c r="U42" s="279" t="s">
        <v>77</v>
      </c>
    </row>
    <row r="43" spans="1:21" ht="8.25" customHeight="1">
      <c r="A43" s="269" t="s">
        <v>67</v>
      </c>
      <c r="B43" s="415">
        <v>41.2768343479654</v>
      </c>
      <c r="C43" s="364">
        <v>42.614955875522526</v>
      </c>
      <c r="D43" s="364">
        <v>34.34373378789002</v>
      </c>
      <c r="E43" s="416">
        <v>33.381988030944385</v>
      </c>
      <c r="F43" s="363">
        <v>32.067663714244226</v>
      </c>
      <c r="G43" s="363">
        <v>31.487639149920486</v>
      </c>
      <c r="H43" s="371">
        <v>31.23610015065643</v>
      </c>
      <c r="I43" s="372">
        <v>30.248579545454547</v>
      </c>
      <c r="J43" s="372">
        <v>36.10087843581751</v>
      </c>
      <c r="K43" s="373">
        <v>31.450302761778172</v>
      </c>
      <c r="L43" s="357">
        <f t="shared" si="4"/>
        <v>40</v>
      </c>
      <c r="M43" s="366">
        <v>14116</v>
      </c>
      <c r="N43" s="231">
        <v>13542</v>
      </c>
      <c r="O43" s="367">
        <v>5096</v>
      </c>
      <c r="P43" s="368">
        <v>4259</v>
      </c>
      <c r="Q43" s="415">
        <f t="shared" si="5"/>
        <v>-4.650575674039342</v>
      </c>
      <c r="R43" s="533">
        <f t="shared" si="6"/>
        <v>-9.826531586187226</v>
      </c>
      <c r="S43" s="369">
        <v>1.4425693357459224</v>
      </c>
      <c r="T43" s="370">
        <f t="shared" si="7"/>
        <v>1.2824618174252933</v>
      </c>
      <c r="U43" s="279" t="s">
        <v>67</v>
      </c>
    </row>
    <row r="44" spans="1:21" ht="8.25" customHeight="1">
      <c r="A44" s="269" t="s">
        <v>74</v>
      </c>
      <c r="B44" s="415">
        <v>67.95498609120796</v>
      </c>
      <c r="C44" s="364">
        <v>48.683129351727715</v>
      </c>
      <c r="D44" s="364">
        <v>41.58695652173913</v>
      </c>
      <c r="E44" s="416">
        <v>37.58730706217125</v>
      </c>
      <c r="F44" s="363">
        <v>34.465238377508676</v>
      </c>
      <c r="G44" s="363">
        <v>34.46523837750868</v>
      </c>
      <c r="H44" s="371">
        <v>34.642917298298805</v>
      </c>
      <c r="I44" s="372">
        <v>33.705263157894734</v>
      </c>
      <c r="J44" s="372">
        <v>32.571404605125196</v>
      </c>
      <c r="K44" s="373">
        <v>31.474219923243783</v>
      </c>
      <c r="L44" s="357">
        <f t="shared" si="4"/>
        <v>41</v>
      </c>
      <c r="M44" s="366">
        <v>23843</v>
      </c>
      <c r="N44" s="231">
        <v>23972</v>
      </c>
      <c r="O44" s="367">
        <v>7766</v>
      </c>
      <c r="P44" s="368">
        <v>7545</v>
      </c>
      <c r="Q44" s="415">
        <f t="shared" si="5"/>
        <v>-1.0971846818814122</v>
      </c>
      <c r="R44" s="533">
        <f t="shared" si="6"/>
        <v>-36.48076616796418</v>
      </c>
      <c r="S44" s="369">
        <v>1.3015336895212342</v>
      </c>
      <c r="T44" s="370">
        <f t="shared" si="7"/>
        <v>1.283437097268962</v>
      </c>
      <c r="U44" s="279" t="s">
        <v>74</v>
      </c>
    </row>
    <row r="45" spans="1:21" ht="8.25" customHeight="1">
      <c r="A45" s="269" t="s">
        <v>86</v>
      </c>
      <c r="B45" s="415">
        <v>54.575178238953725</v>
      </c>
      <c r="C45" s="364">
        <v>48.92480125114036</v>
      </c>
      <c r="D45" s="364">
        <v>40.769599094589296</v>
      </c>
      <c r="E45" s="416">
        <v>40.24054231357971</v>
      </c>
      <c r="F45" s="363">
        <v>41.04102769258123</v>
      </c>
      <c r="G45" s="363">
        <v>41.56928936207046</v>
      </c>
      <c r="H45" s="371">
        <v>40.41723783413297</v>
      </c>
      <c r="I45" s="372">
        <v>39.01678554649126</v>
      </c>
      <c r="J45" s="372">
        <v>35.61212327600886</v>
      </c>
      <c r="K45" s="373">
        <v>33.036358236816426</v>
      </c>
      <c r="L45" s="357">
        <f t="shared" si="4"/>
        <v>42</v>
      </c>
      <c r="M45" s="366">
        <v>23492</v>
      </c>
      <c r="N45" s="231">
        <v>23571</v>
      </c>
      <c r="O45" s="367">
        <v>8366</v>
      </c>
      <c r="P45" s="368">
        <v>7787</v>
      </c>
      <c r="Q45" s="415">
        <f t="shared" si="5"/>
        <v>-2.575765039192433</v>
      </c>
      <c r="R45" s="533">
        <f t="shared" si="6"/>
        <v>-21.5388200021373</v>
      </c>
      <c r="S45" s="369">
        <v>1.4230389742484573</v>
      </c>
      <c r="T45" s="370">
        <f t="shared" si="7"/>
        <v>1.347137048136487</v>
      </c>
      <c r="U45" s="279" t="s">
        <v>86</v>
      </c>
    </row>
    <row r="46" spans="1:21" ht="8.25" customHeight="1">
      <c r="A46" s="269" t="s">
        <v>57</v>
      </c>
      <c r="B46" s="415">
        <v>56.1</v>
      </c>
      <c r="C46" s="364">
        <v>57.6</v>
      </c>
      <c r="D46" s="364">
        <v>29.3</v>
      </c>
      <c r="E46" s="416">
        <v>28.5</v>
      </c>
      <c r="F46" s="363">
        <v>31.04858104858105</v>
      </c>
      <c r="G46" s="363">
        <v>31.94511314395763</v>
      </c>
      <c r="H46" s="364">
        <v>32.49819320645628</v>
      </c>
      <c r="I46" s="365">
        <v>33.4699782975645</v>
      </c>
      <c r="J46" s="372">
        <v>34.21686746987952</v>
      </c>
      <c r="K46" s="373">
        <v>34.18453384726572</v>
      </c>
      <c r="L46" s="357">
        <f t="shared" si="4"/>
        <v>43</v>
      </c>
      <c r="M46" s="375">
        <v>4150</v>
      </c>
      <c r="N46" s="376">
        <v>4151</v>
      </c>
      <c r="O46" s="377">
        <v>1420</v>
      </c>
      <c r="P46" s="378">
        <v>1419</v>
      </c>
      <c r="Q46" s="415">
        <f t="shared" si="5"/>
        <v>-0.03233362261379824</v>
      </c>
      <c r="R46" s="533">
        <f t="shared" si="6"/>
        <v>-21.915466152734282</v>
      </c>
      <c r="S46" s="369">
        <v>1.367285393486647</v>
      </c>
      <c r="T46" s="370">
        <f t="shared" si="7"/>
        <v>1.3939566730937936</v>
      </c>
      <c r="U46" s="279" t="s">
        <v>57</v>
      </c>
    </row>
    <row r="47" spans="1:21" ht="8.25" customHeight="1">
      <c r="A47" s="269" t="s">
        <v>96</v>
      </c>
      <c r="B47" s="415">
        <v>52.938960060286355</v>
      </c>
      <c r="C47" s="364">
        <v>48.989342153619994</v>
      </c>
      <c r="D47" s="364">
        <v>40.70500927643785</v>
      </c>
      <c r="E47" s="416">
        <v>37.65060240963856</v>
      </c>
      <c r="F47" s="363">
        <v>35.34287867370007</v>
      </c>
      <c r="G47" s="363">
        <v>35.42921686746988</v>
      </c>
      <c r="H47" s="371">
        <v>35.72771718691237</v>
      </c>
      <c r="I47" s="372">
        <v>35.48629365377394</v>
      </c>
      <c r="J47" s="372">
        <v>34.3177570093458</v>
      </c>
      <c r="K47" s="373">
        <v>34.80044759418128</v>
      </c>
      <c r="L47" s="357">
        <f t="shared" si="4"/>
        <v>44</v>
      </c>
      <c r="M47" s="366">
        <v>2675</v>
      </c>
      <c r="N47" s="231">
        <v>2681</v>
      </c>
      <c r="O47" s="367">
        <v>918</v>
      </c>
      <c r="P47" s="368">
        <v>933</v>
      </c>
      <c r="Q47" s="415">
        <f t="shared" si="5"/>
        <v>0.4826905848354812</v>
      </c>
      <c r="R47" s="533">
        <f t="shared" si="6"/>
        <v>-18.138512466105077</v>
      </c>
      <c r="S47" s="369">
        <v>1.3713168786537</v>
      </c>
      <c r="T47" s="370">
        <f t="shared" si="7"/>
        <v>1.419072039048442</v>
      </c>
      <c r="U47" s="279" t="s">
        <v>96</v>
      </c>
    </row>
    <row r="48" spans="1:21" ht="8.25" customHeight="1">
      <c r="A48" s="269" t="s">
        <v>69</v>
      </c>
      <c r="B48" s="415">
        <v>33.33333333333333</v>
      </c>
      <c r="C48" s="364">
        <v>43.87045499701967</v>
      </c>
      <c r="D48" s="364">
        <v>40.808603863772156</v>
      </c>
      <c r="E48" s="416">
        <v>36.91382765531062</v>
      </c>
      <c r="F48" s="363">
        <v>35.30118070842506</v>
      </c>
      <c r="G48" s="363">
        <v>35.414165666266506</v>
      </c>
      <c r="H48" s="371">
        <v>35.6612482440297</v>
      </c>
      <c r="I48" s="372">
        <v>36.03876438522108</v>
      </c>
      <c r="J48" s="372">
        <v>36.312056737588655</v>
      </c>
      <c r="K48" s="373">
        <v>36.380182002022245</v>
      </c>
      <c r="L48" s="357">
        <f t="shared" si="4"/>
        <v>45</v>
      </c>
      <c r="M48" s="366">
        <v>4935</v>
      </c>
      <c r="N48" s="231">
        <v>4945</v>
      </c>
      <c r="O48" s="367">
        <v>1792</v>
      </c>
      <c r="P48" s="368">
        <v>1799</v>
      </c>
      <c r="Q48" s="415">
        <f t="shared" si="5"/>
        <v>0.0681252644335899</v>
      </c>
      <c r="R48" s="533">
        <f t="shared" si="6"/>
        <v>3.0468486686889165</v>
      </c>
      <c r="S48" s="369">
        <v>1.4510078933575206</v>
      </c>
      <c r="T48" s="370">
        <f t="shared" si="7"/>
        <v>1.4834895130255494</v>
      </c>
      <c r="U48" s="279" t="s">
        <v>69</v>
      </c>
    </row>
    <row r="49" spans="1:21" ht="8.25" customHeight="1">
      <c r="A49" s="269" t="s">
        <v>61</v>
      </c>
      <c r="B49" s="415">
        <v>27.360308285163775</v>
      </c>
      <c r="C49" s="364">
        <v>46.900269541778975</v>
      </c>
      <c r="D49" s="364">
        <v>48.67724867724868</v>
      </c>
      <c r="E49" s="416">
        <v>48.05996472663139</v>
      </c>
      <c r="F49" s="363">
        <v>38.2171226831421</v>
      </c>
      <c r="G49" s="363">
        <v>38.2171226831421</v>
      </c>
      <c r="H49" s="371">
        <v>38.2171226831421</v>
      </c>
      <c r="I49" s="372">
        <v>37.06293706293706</v>
      </c>
      <c r="J49" s="372">
        <v>37.0757180156658</v>
      </c>
      <c r="K49" s="373">
        <v>36.851211072664356</v>
      </c>
      <c r="L49" s="357">
        <f t="shared" si="4"/>
        <v>46</v>
      </c>
      <c r="M49" s="366">
        <v>1149</v>
      </c>
      <c r="N49" s="231">
        <v>1156</v>
      </c>
      <c r="O49" s="367">
        <v>426</v>
      </c>
      <c r="P49" s="368">
        <v>426</v>
      </c>
      <c r="Q49" s="415">
        <f t="shared" si="5"/>
        <v>-0.22450694300144391</v>
      </c>
      <c r="R49" s="533">
        <f t="shared" si="6"/>
        <v>9.49090278750058</v>
      </c>
      <c r="S49" s="369">
        <v>1.4815233375899701</v>
      </c>
      <c r="T49" s="370">
        <f t="shared" si="7"/>
        <v>1.5026968574689856</v>
      </c>
      <c r="U49" s="279" t="s">
        <v>61</v>
      </c>
    </row>
    <row r="50" spans="1:21" ht="8.25" customHeight="1">
      <c r="A50" s="269" t="s">
        <v>84</v>
      </c>
      <c r="B50" s="415">
        <v>66.12319880590161</v>
      </c>
      <c r="C50" s="364">
        <v>47.139118386616715</v>
      </c>
      <c r="D50" s="364">
        <v>41.881436696213555</v>
      </c>
      <c r="E50" s="416">
        <v>39.464780067671484</v>
      </c>
      <c r="F50" s="363">
        <v>37.68424689083372</v>
      </c>
      <c r="G50" s="363">
        <v>37.68424689083372</v>
      </c>
      <c r="H50" s="371">
        <v>37.8440897524867</v>
      </c>
      <c r="I50" s="372">
        <v>38.429132040627884</v>
      </c>
      <c r="J50" s="372">
        <v>37.806845683992165</v>
      </c>
      <c r="K50" s="373">
        <v>37.081821846029825</v>
      </c>
      <c r="L50" s="357">
        <f t="shared" si="4"/>
        <v>47</v>
      </c>
      <c r="M50" s="366">
        <v>17354</v>
      </c>
      <c r="N50" s="231">
        <v>17367</v>
      </c>
      <c r="O50" s="367">
        <v>6561</v>
      </c>
      <c r="P50" s="368">
        <v>6440</v>
      </c>
      <c r="Q50" s="415">
        <f t="shared" si="5"/>
        <v>-0.7250238379623397</v>
      </c>
      <c r="R50" s="533">
        <f t="shared" si="6"/>
        <v>-29.041376959871783</v>
      </c>
      <c r="S50" s="369">
        <v>1.51073875839249</v>
      </c>
      <c r="T50" s="370">
        <f t="shared" si="7"/>
        <v>1.5121005669902676</v>
      </c>
      <c r="U50" s="279" t="s">
        <v>84</v>
      </c>
    </row>
    <row r="51" spans="1:21" ht="8.25" customHeight="1">
      <c r="A51" s="269" t="s">
        <v>99</v>
      </c>
      <c r="B51" s="415">
        <v>58.368644067796616</v>
      </c>
      <c r="C51" s="364">
        <v>56.91019786910198</v>
      </c>
      <c r="D51" s="364">
        <v>45.213662122836574</v>
      </c>
      <c r="E51" s="416">
        <v>41.66289422061264</v>
      </c>
      <c r="F51" s="363">
        <v>39.12460920053596</v>
      </c>
      <c r="G51" s="363">
        <v>38.231353282715496</v>
      </c>
      <c r="H51" s="371">
        <v>37.34744890457286</v>
      </c>
      <c r="I51" s="372">
        <v>37.067955477445814</v>
      </c>
      <c r="J51" s="372">
        <v>37.16994894237783</v>
      </c>
      <c r="K51" s="373">
        <v>37.09888195150283</v>
      </c>
      <c r="L51" s="357">
        <f t="shared" si="4"/>
        <v>48</v>
      </c>
      <c r="M51" s="366">
        <v>6855</v>
      </c>
      <c r="N51" s="231">
        <v>6887</v>
      </c>
      <c r="O51" s="367">
        <v>2548</v>
      </c>
      <c r="P51" s="368">
        <v>2555</v>
      </c>
      <c r="Q51" s="415">
        <f t="shared" si="5"/>
        <v>-0.07106699087499635</v>
      </c>
      <c r="R51" s="533">
        <f t="shared" si="6"/>
        <v>-21.269762116293784</v>
      </c>
      <c r="S51" s="369">
        <v>1.4852887486060862</v>
      </c>
      <c r="T51" s="370">
        <f t="shared" si="7"/>
        <v>1.5127962338662306</v>
      </c>
      <c r="U51" s="279" t="s">
        <v>99</v>
      </c>
    </row>
    <row r="52" spans="1:21" ht="8.25" customHeight="1">
      <c r="A52" s="269" t="s">
        <v>88</v>
      </c>
      <c r="B52" s="415">
        <v>34.918734748377</v>
      </c>
      <c r="C52" s="364">
        <v>40.28495721297946</v>
      </c>
      <c r="D52" s="364">
        <v>40.52440290758047</v>
      </c>
      <c r="E52" s="416">
        <v>39.46563240680888</v>
      </c>
      <c r="F52" s="363">
        <v>39.23067015841669</v>
      </c>
      <c r="G52" s="363">
        <v>38.77507286130636</v>
      </c>
      <c r="H52" s="371">
        <v>38.55720329928629</v>
      </c>
      <c r="I52" s="372">
        <v>38.3054892601432</v>
      </c>
      <c r="J52" s="372">
        <v>38.17346157119755</v>
      </c>
      <c r="K52" s="373">
        <v>38.997747269095086</v>
      </c>
      <c r="L52" s="357">
        <f t="shared" si="4"/>
        <v>49</v>
      </c>
      <c r="M52" s="366">
        <v>23498</v>
      </c>
      <c r="N52" s="231">
        <v>23527</v>
      </c>
      <c r="O52" s="367">
        <v>8970</v>
      </c>
      <c r="P52" s="368">
        <v>9175</v>
      </c>
      <c r="Q52" s="415">
        <f t="shared" si="5"/>
        <v>0.8242856978975368</v>
      </c>
      <c r="R52" s="533">
        <f t="shared" si="6"/>
        <v>4.079012520718088</v>
      </c>
      <c r="S52" s="369">
        <v>1.525388508198995</v>
      </c>
      <c r="T52" s="370">
        <f t="shared" si="7"/>
        <v>1.5902270390540512</v>
      </c>
      <c r="U52" s="279" t="s">
        <v>88</v>
      </c>
    </row>
    <row r="53" spans="1:21" ht="8.25" customHeight="1" thickBot="1">
      <c r="A53" s="280" t="s">
        <v>89</v>
      </c>
      <c r="B53" s="418">
        <v>20.609579100145137</v>
      </c>
      <c r="C53" s="419">
        <v>47.5177304964539</v>
      </c>
      <c r="D53" s="419">
        <v>61.48648648648649</v>
      </c>
      <c r="E53" s="420">
        <v>61.6</v>
      </c>
      <c r="F53" s="379">
        <v>52.26666666666666</v>
      </c>
      <c r="G53" s="379">
        <v>53.88739946380697</v>
      </c>
      <c r="H53" s="380">
        <v>53.88739946380697</v>
      </c>
      <c r="I53" s="381">
        <v>60.05326231691078</v>
      </c>
      <c r="J53" s="381">
        <v>57.1619812583668</v>
      </c>
      <c r="K53" s="382">
        <v>53.010471204188484</v>
      </c>
      <c r="L53" s="383">
        <f t="shared" si="4"/>
        <v>50</v>
      </c>
      <c r="M53" s="1597">
        <v>747</v>
      </c>
      <c r="N53" s="232">
        <v>764</v>
      </c>
      <c r="O53" s="1600">
        <v>427</v>
      </c>
      <c r="P53" s="1602">
        <v>405</v>
      </c>
      <c r="Q53" s="418">
        <f t="shared" si="5"/>
        <v>-4.151510054178317</v>
      </c>
      <c r="R53" s="534">
        <f t="shared" si="6"/>
        <v>32.40089210404335</v>
      </c>
      <c r="S53" s="384">
        <v>2.2841583060203376</v>
      </c>
      <c r="T53" s="385">
        <f t="shared" si="7"/>
        <v>2.1616295956844067</v>
      </c>
      <c r="U53" s="287" t="s">
        <v>89</v>
      </c>
    </row>
    <row r="54" spans="1:21" ht="8.25" customHeight="1">
      <c r="A54" s="288" t="s">
        <v>50</v>
      </c>
      <c r="B54" s="386" t="s">
        <v>145</v>
      </c>
      <c r="C54" s="387" t="s">
        <v>145</v>
      </c>
      <c r="D54" s="387" t="s">
        <v>145</v>
      </c>
      <c r="E54" s="387" t="s">
        <v>145</v>
      </c>
      <c r="F54" s="388" t="s">
        <v>145</v>
      </c>
      <c r="G54" s="389"/>
      <c r="H54" s="390"/>
      <c r="I54" s="391"/>
      <c r="J54" s="391"/>
      <c r="K54" s="392"/>
      <c r="L54" s="53"/>
      <c r="M54" s="393">
        <v>595411</v>
      </c>
      <c r="N54" s="394">
        <f>SUM(N3:N53)</f>
        <v>596980</v>
      </c>
      <c r="O54" s="395">
        <v>149004</v>
      </c>
      <c r="P54" s="396">
        <f>SUM(P3:P53)</f>
        <v>147913</v>
      </c>
      <c r="Q54" s="537"/>
      <c r="R54" s="535"/>
      <c r="S54" s="397"/>
      <c r="T54" s="398"/>
      <c r="U54" s="399"/>
    </row>
    <row r="55" spans="1:21" ht="8.25" customHeight="1" thickBot="1">
      <c r="A55" s="400" t="s">
        <v>162</v>
      </c>
      <c r="B55" s="530">
        <v>45.3</v>
      </c>
      <c r="C55" s="531">
        <v>35.07616344660464</v>
      </c>
      <c r="D55" s="531">
        <v>31</v>
      </c>
      <c r="E55" s="531">
        <v>29.035469629564297</v>
      </c>
      <c r="F55" s="401">
        <v>27.595849484570984</v>
      </c>
      <c r="G55" s="401">
        <v>26.7726</v>
      </c>
      <c r="H55" s="402">
        <v>25.816621420439617</v>
      </c>
      <c r="I55" s="403">
        <v>25.3846</v>
      </c>
      <c r="J55" s="403">
        <v>25.025402621046638</v>
      </c>
      <c r="K55" s="404">
        <v>24.52338333543426</v>
      </c>
      <c r="L55" s="65"/>
      <c r="M55" s="405"/>
      <c r="N55" s="406"/>
      <c r="O55" s="407"/>
      <c r="P55" s="408"/>
      <c r="Q55" s="530">
        <f>K55-J55</f>
        <v>-0.5020192856123771</v>
      </c>
      <c r="R55" s="536">
        <f>K55-$B55</f>
        <v>-20.776616664565736</v>
      </c>
      <c r="S55" s="351">
        <v>1</v>
      </c>
      <c r="T55" s="409">
        <f>K55/K$55</f>
        <v>1</v>
      </c>
      <c r="U55" s="410"/>
    </row>
  </sheetData>
  <mergeCells count="2">
    <mergeCell ref="A1:U1"/>
    <mergeCell ref="B2:L2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04"/>
  <sheetViews>
    <sheetView workbookViewId="0" topLeftCell="A1">
      <selection activeCell="K16" sqref="K16"/>
    </sheetView>
  </sheetViews>
  <sheetFormatPr defaultColWidth="9.140625" defaultRowHeight="12.75"/>
  <cols>
    <col min="1" max="1" width="11.7109375" style="106" bestFit="1" customWidth="1"/>
    <col min="2" max="2" width="4.421875" style="107" bestFit="1" customWidth="1"/>
    <col min="3" max="5" width="4.7109375" style="107" bestFit="1" customWidth="1"/>
    <col min="6" max="6" width="4.7109375" style="328" bestFit="1" customWidth="1"/>
    <col min="7" max="7" width="4.421875" style="329" bestFit="1" customWidth="1"/>
    <col min="8" max="8" width="4.7109375" style="329" bestFit="1" customWidth="1"/>
    <col min="9" max="9" width="4.28125" style="328" customWidth="1"/>
    <col min="10" max="10" width="4.421875" style="330" customWidth="1"/>
    <col min="11" max="11" width="5.140625" style="330" bestFit="1" customWidth="1"/>
    <col min="12" max="12" width="5.00390625" style="330" bestFit="1" customWidth="1"/>
    <col min="13" max="13" width="5.57421875" style="328" bestFit="1" customWidth="1"/>
    <col min="14" max="14" width="5.57421875" style="331" bestFit="1" customWidth="1"/>
    <col min="15" max="15" width="7.28125" style="328" bestFit="1" customWidth="1"/>
    <col min="16" max="16" width="7.28125" style="331" bestFit="1" customWidth="1"/>
    <col min="17" max="17" width="9.140625" style="331" customWidth="1"/>
    <col min="18" max="18" width="8.8515625" style="107" customWidth="1"/>
    <col min="19" max="19" width="6.421875" style="107" customWidth="1"/>
    <col min="20" max="20" width="6.28125" style="107" customWidth="1"/>
    <col min="21" max="21" width="3.8515625" style="107" bestFit="1" customWidth="1"/>
    <col min="22" max="16384" width="9.140625" style="107" customWidth="1"/>
  </cols>
  <sheetData>
    <row r="1" spans="1:21" ht="8.25" customHeight="1" thickBot="1">
      <c r="A1" s="1762" t="s">
        <v>171</v>
      </c>
      <c r="B1" s="1762"/>
      <c r="C1" s="1762"/>
      <c r="D1" s="1762"/>
      <c r="E1" s="1762"/>
      <c r="F1" s="1762"/>
      <c r="G1" s="1762"/>
      <c r="H1" s="1762"/>
      <c r="I1" s="1762"/>
      <c r="J1" s="1762"/>
      <c r="K1" s="1762"/>
      <c r="L1" s="1762"/>
      <c r="M1" s="1762"/>
      <c r="N1" s="1762"/>
      <c r="O1" s="1762"/>
      <c r="P1" s="1762"/>
      <c r="Q1" s="1762"/>
      <c r="R1" s="1762"/>
      <c r="S1" s="1762"/>
      <c r="T1" s="1762"/>
      <c r="U1" s="1762"/>
    </row>
    <row r="2" spans="1:20" s="106" customFormat="1" ht="8.25" customHeight="1">
      <c r="A2" s="236"/>
      <c r="B2" s="1763" t="s">
        <v>165</v>
      </c>
      <c r="C2" s="1764"/>
      <c r="D2" s="1764"/>
      <c r="E2" s="1764"/>
      <c r="F2" s="1767" t="s">
        <v>166</v>
      </c>
      <c r="G2" s="1768"/>
      <c r="H2" s="1768"/>
      <c r="I2" s="1768"/>
      <c r="J2" s="1768"/>
      <c r="K2" s="1769"/>
      <c r="L2" s="237" t="s">
        <v>157</v>
      </c>
      <c r="M2" s="1765" t="s">
        <v>167</v>
      </c>
      <c r="N2" s="1724"/>
      <c r="O2" s="1745" t="s">
        <v>168</v>
      </c>
      <c r="P2" s="1766"/>
      <c r="Q2" s="238" t="s">
        <v>169</v>
      </c>
      <c r="S2" s="239" t="s">
        <v>161</v>
      </c>
      <c r="T2" s="240"/>
    </row>
    <row r="3" spans="1:21" s="106" customFormat="1" ht="8.25" customHeight="1" thickBot="1">
      <c r="A3" s="241" t="s">
        <v>150</v>
      </c>
      <c r="B3" s="242">
        <v>1984</v>
      </c>
      <c r="C3" s="165">
        <v>1989</v>
      </c>
      <c r="D3" s="243">
        <v>1990</v>
      </c>
      <c r="E3" s="244">
        <v>1995</v>
      </c>
      <c r="F3" s="245">
        <v>2000</v>
      </c>
      <c r="G3" s="165">
        <v>2001</v>
      </c>
      <c r="H3" s="246">
        <v>2002</v>
      </c>
      <c r="I3" s="246">
        <v>2003</v>
      </c>
      <c r="J3" s="246">
        <v>2004</v>
      </c>
      <c r="K3" s="332">
        <v>2005</v>
      </c>
      <c r="L3" s="247">
        <v>2005</v>
      </c>
      <c r="M3" s="248">
        <v>2004</v>
      </c>
      <c r="N3" s="249">
        <v>2005</v>
      </c>
      <c r="O3" s="250">
        <v>2004</v>
      </c>
      <c r="P3" s="251">
        <v>2005</v>
      </c>
      <c r="Q3" s="252" t="s">
        <v>154</v>
      </c>
      <c r="R3" s="173" t="s">
        <v>172</v>
      </c>
      <c r="S3" s="253" t="s">
        <v>164</v>
      </c>
      <c r="T3" s="254" t="s">
        <v>173</v>
      </c>
      <c r="U3" s="255" t="s">
        <v>152</v>
      </c>
    </row>
    <row r="4" spans="1:21" ht="8.25" customHeight="1">
      <c r="A4" s="256" t="s">
        <v>69</v>
      </c>
      <c r="B4" s="176">
        <v>1.85</v>
      </c>
      <c r="C4" s="257">
        <v>1.38</v>
      </c>
      <c r="D4" s="177">
        <v>1.18</v>
      </c>
      <c r="E4" s="183">
        <v>0.87</v>
      </c>
      <c r="F4" s="258">
        <v>0.8201378892340329</v>
      </c>
      <c r="G4" s="259">
        <v>0.8997453550881827</v>
      </c>
      <c r="H4" s="260">
        <v>0.861712912552097</v>
      </c>
      <c r="I4" s="260">
        <v>0.8601910294364074</v>
      </c>
      <c r="J4" s="1350">
        <v>0.8690730496065435</v>
      </c>
      <c r="K4" s="333">
        <v>0.7969995311767464</v>
      </c>
      <c r="L4" s="261">
        <f aca="true" t="shared" si="0" ref="L4:L35">RANK(K4,K$4:K$53,1)</f>
        <v>1</v>
      </c>
      <c r="M4" s="262">
        <v>476</v>
      </c>
      <c r="N4" s="263">
        <v>442</v>
      </c>
      <c r="O4" s="264">
        <v>54771</v>
      </c>
      <c r="P4" s="265">
        <v>55458</v>
      </c>
      <c r="Q4" s="266">
        <f aca="true" t="shared" si="1" ref="Q4:Q35">K4-J4</f>
        <v>-0.07207351842979715</v>
      </c>
      <c r="R4" s="184">
        <f aca="true" t="shared" si="2" ref="R4:R35">K4-B4</f>
        <v>-1.0530004688232537</v>
      </c>
      <c r="S4" s="267">
        <f aca="true" t="shared" si="3" ref="S4:S35">J4/J$56</f>
        <v>0.603711439921443</v>
      </c>
      <c r="T4" s="184">
        <f aca="true" t="shared" si="4" ref="T4:T35">K4/K$56</f>
        <v>0.5484308141605474</v>
      </c>
      <c r="U4" s="268" t="s">
        <v>69</v>
      </c>
    </row>
    <row r="5" spans="1:21" ht="8.25" customHeight="1">
      <c r="A5" s="269" t="s">
        <v>57</v>
      </c>
      <c r="B5" s="187">
        <v>2.05</v>
      </c>
      <c r="C5" s="270">
        <v>1.45</v>
      </c>
      <c r="D5" s="188">
        <v>1.36</v>
      </c>
      <c r="E5" s="192">
        <v>1.02</v>
      </c>
      <c r="F5" s="271">
        <v>1.11197815060476</v>
      </c>
      <c r="G5" s="272">
        <v>1.0115419530540786</v>
      </c>
      <c r="H5" s="273">
        <v>1.0318859157186349</v>
      </c>
      <c r="I5" s="273">
        <v>0.9353525069992364</v>
      </c>
      <c r="J5" s="1351">
        <v>0.9206529992406987</v>
      </c>
      <c r="K5" s="334">
        <v>0.8650355169692187</v>
      </c>
      <c r="L5" s="261">
        <f t="shared" si="0"/>
        <v>2</v>
      </c>
      <c r="M5" s="274">
        <v>291</v>
      </c>
      <c r="N5" s="275">
        <v>274</v>
      </c>
      <c r="O5" s="276">
        <v>31608</v>
      </c>
      <c r="P5" s="277">
        <v>31675</v>
      </c>
      <c r="Q5" s="266">
        <f t="shared" si="1"/>
        <v>-0.05561748227148</v>
      </c>
      <c r="R5" s="184">
        <f t="shared" si="2"/>
        <v>-1.184964483030781</v>
      </c>
      <c r="S5" s="278">
        <f t="shared" si="3"/>
        <v>0.6395420363008948</v>
      </c>
      <c r="T5" s="184">
        <f t="shared" si="4"/>
        <v>0.5952476937455196</v>
      </c>
      <c r="U5" s="279" t="s">
        <v>57</v>
      </c>
    </row>
    <row r="6" spans="1:21" ht="8.25" customHeight="1">
      <c r="A6" s="269" t="s">
        <v>96</v>
      </c>
      <c r="B6" s="187">
        <v>2.25</v>
      </c>
      <c r="C6" s="270">
        <v>1.89</v>
      </c>
      <c r="D6" s="188">
        <v>1.4</v>
      </c>
      <c r="E6" s="192">
        <v>1.53</v>
      </c>
      <c r="F6" s="271">
        <v>1.1598884157979739</v>
      </c>
      <c r="G6" s="272">
        <v>0.9566392846001871</v>
      </c>
      <c r="H6" s="273">
        <v>0.8060349281802212</v>
      </c>
      <c r="I6" s="273">
        <v>0.8304248405343603</v>
      </c>
      <c r="J6" s="1351">
        <v>1.2476129853596436</v>
      </c>
      <c r="K6" s="334">
        <v>0.946454038636069</v>
      </c>
      <c r="L6" s="261">
        <f t="shared" si="0"/>
        <v>3</v>
      </c>
      <c r="M6" s="274">
        <v>98</v>
      </c>
      <c r="N6" s="275">
        <v>73</v>
      </c>
      <c r="O6" s="276">
        <v>7855</v>
      </c>
      <c r="P6" s="277">
        <v>7713</v>
      </c>
      <c r="Q6" s="266">
        <f t="shared" si="1"/>
        <v>-0.30115894672357457</v>
      </c>
      <c r="R6" s="184">
        <f t="shared" si="2"/>
        <v>-1.3035459613639309</v>
      </c>
      <c r="S6" s="278">
        <f t="shared" si="3"/>
        <v>0.8666684948948273</v>
      </c>
      <c r="T6" s="184">
        <f t="shared" si="4"/>
        <v>0.6512733554665132</v>
      </c>
      <c r="U6" s="279" t="s">
        <v>96</v>
      </c>
    </row>
    <row r="7" spans="1:21" ht="8.25" customHeight="1">
      <c r="A7" s="269" t="s">
        <v>73</v>
      </c>
      <c r="B7" s="187">
        <v>1.62</v>
      </c>
      <c r="C7" s="270">
        <v>1.44</v>
      </c>
      <c r="D7" s="188">
        <v>1.29</v>
      </c>
      <c r="E7" s="192">
        <v>1.17</v>
      </c>
      <c r="F7" s="271">
        <v>1.1881903385867187</v>
      </c>
      <c r="G7" s="272">
        <v>1.0648469282540636</v>
      </c>
      <c r="H7" s="273">
        <v>1.2041347457937759</v>
      </c>
      <c r="I7" s="273">
        <v>1.1881510416666667</v>
      </c>
      <c r="J7" s="1351">
        <v>1.002298037829238</v>
      </c>
      <c r="K7" s="334">
        <v>0.9823562491213271</v>
      </c>
      <c r="L7" s="261">
        <f t="shared" si="0"/>
        <v>4</v>
      </c>
      <c r="M7" s="274">
        <v>567</v>
      </c>
      <c r="N7" s="275">
        <v>559</v>
      </c>
      <c r="O7" s="276">
        <v>56570</v>
      </c>
      <c r="P7" s="277">
        <v>56904</v>
      </c>
      <c r="Q7" s="266">
        <f t="shared" si="1"/>
        <v>-0.019941788707910968</v>
      </c>
      <c r="R7" s="184">
        <f t="shared" si="2"/>
        <v>-0.637643750878673</v>
      </c>
      <c r="S7" s="278">
        <f t="shared" si="3"/>
        <v>0.696257687339716</v>
      </c>
      <c r="T7" s="184">
        <f t="shared" si="4"/>
        <v>0.6759783618766448</v>
      </c>
      <c r="U7" s="279" t="s">
        <v>73</v>
      </c>
    </row>
    <row r="8" spans="1:21" ht="8.25" customHeight="1">
      <c r="A8" s="269" t="s">
        <v>81</v>
      </c>
      <c r="B8" s="187">
        <v>1.65</v>
      </c>
      <c r="C8" s="270">
        <v>1.36</v>
      </c>
      <c r="D8" s="188">
        <v>1.39</v>
      </c>
      <c r="E8" s="192">
        <v>1.18</v>
      </c>
      <c r="F8" s="271">
        <v>1.0838300269845507</v>
      </c>
      <c r="G8" s="272">
        <v>1.0869407057111677</v>
      </c>
      <c r="H8" s="273">
        <v>1.105201452632181</v>
      </c>
      <c r="I8" s="273">
        <v>1.070537991917223</v>
      </c>
      <c r="J8" s="1351">
        <v>1.0035143594530778</v>
      </c>
      <c r="K8" s="334">
        <v>1.013289261572224</v>
      </c>
      <c r="L8" s="261">
        <f t="shared" si="0"/>
        <v>5</v>
      </c>
      <c r="M8" s="274">
        <v>731</v>
      </c>
      <c r="N8" s="275">
        <v>748</v>
      </c>
      <c r="O8" s="276">
        <v>72844</v>
      </c>
      <c r="P8" s="277">
        <v>73819</v>
      </c>
      <c r="Q8" s="266">
        <f t="shared" si="1"/>
        <v>0.009774902119146223</v>
      </c>
      <c r="R8" s="184">
        <f t="shared" si="2"/>
        <v>-0.6367107384277759</v>
      </c>
      <c r="S8" s="278">
        <f t="shared" si="3"/>
        <v>0.697102618935821</v>
      </c>
      <c r="T8" s="184">
        <f t="shared" si="4"/>
        <v>0.697263966872969</v>
      </c>
      <c r="U8" s="279" t="s">
        <v>81</v>
      </c>
    </row>
    <row r="9" spans="1:21" ht="8.25" customHeight="1">
      <c r="A9" s="269" t="s">
        <v>84</v>
      </c>
      <c r="B9" s="187">
        <v>2.16</v>
      </c>
      <c r="C9" s="270">
        <v>1.96</v>
      </c>
      <c r="D9" s="188">
        <v>1.9</v>
      </c>
      <c r="E9" s="192">
        <v>1.36</v>
      </c>
      <c r="F9" s="271">
        <v>1.1297333736256072</v>
      </c>
      <c r="G9" s="272">
        <v>1.1841924083168862</v>
      </c>
      <c r="H9" s="273">
        <v>1.143870671967653</v>
      </c>
      <c r="I9" s="273">
        <v>1.1040600679763342</v>
      </c>
      <c r="J9" s="1351">
        <v>1.0826843028905422</v>
      </c>
      <c r="K9" s="334">
        <v>1.0391140262214498</v>
      </c>
      <c r="L9" s="261">
        <f t="shared" si="0"/>
        <v>6</v>
      </c>
      <c r="M9" s="274">
        <v>1493</v>
      </c>
      <c r="N9" s="275">
        <v>1429</v>
      </c>
      <c r="O9" s="276">
        <v>137898</v>
      </c>
      <c r="P9" s="277">
        <v>137521</v>
      </c>
      <c r="Q9" s="266">
        <f t="shared" si="1"/>
        <v>-0.04357027666909241</v>
      </c>
      <c r="R9" s="184">
        <f t="shared" si="2"/>
        <v>-1.1208859737785504</v>
      </c>
      <c r="S9" s="278">
        <f t="shared" si="3"/>
        <v>0.7520989170867871</v>
      </c>
      <c r="T9" s="184">
        <f t="shared" si="4"/>
        <v>0.7150344876174015</v>
      </c>
      <c r="U9" s="279" t="s">
        <v>84</v>
      </c>
    </row>
    <row r="10" spans="1:21" ht="8.25" customHeight="1">
      <c r="A10" s="269" t="s">
        <v>89</v>
      </c>
      <c r="B10" s="187">
        <v>1.41</v>
      </c>
      <c r="C10" s="270">
        <v>1.44</v>
      </c>
      <c r="D10" s="188">
        <v>1.12</v>
      </c>
      <c r="E10" s="192">
        <v>0.93</v>
      </c>
      <c r="F10" s="271">
        <v>0.9570522789807393</v>
      </c>
      <c r="G10" s="272">
        <v>1.013640345388562</v>
      </c>
      <c r="H10" s="273">
        <v>1.0316875460574797</v>
      </c>
      <c r="I10" s="273">
        <v>1.2432755528989838</v>
      </c>
      <c r="J10" s="1351">
        <v>0.9795822022896258</v>
      </c>
      <c r="K10" s="334">
        <v>1.0481927710843373</v>
      </c>
      <c r="L10" s="261">
        <f t="shared" si="0"/>
        <v>7</v>
      </c>
      <c r="M10" s="274">
        <v>83</v>
      </c>
      <c r="N10" s="275">
        <v>87</v>
      </c>
      <c r="O10" s="276">
        <v>8473</v>
      </c>
      <c r="P10" s="277">
        <v>8300</v>
      </c>
      <c r="Q10" s="266">
        <f t="shared" si="1"/>
        <v>0.0686105687947115</v>
      </c>
      <c r="R10" s="184">
        <f t="shared" si="2"/>
        <v>-0.36180722891566264</v>
      </c>
      <c r="S10" s="278">
        <f t="shared" si="3"/>
        <v>0.6804778748270087</v>
      </c>
      <c r="T10" s="184">
        <f t="shared" si="4"/>
        <v>0.7212817478000492</v>
      </c>
      <c r="U10" s="279" t="s">
        <v>89</v>
      </c>
    </row>
    <row r="11" spans="1:21" ht="8.25" customHeight="1">
      <c r="A11" s="269" t="s">
        <v>72</v>
      </c>
      <c r="B11" s="187">
        <v>2.15</v>
      </c>
      <c r="C11" s="270">
        <v>1.83</v>
      </c>
      <c r="D11" s="188">
        <v>1.73</v>
      </c>
      <c r="E11" s="192">
        <v>1.61</v>
      </c>
      <c r="F11" s="271">
        <v>1.4132035340314135</v>
      </c>
      <c r="G11" s="272">
        <v>1.3415903098386657</v>
      </c>
      <c r="H11" s="273">
        <v>1.2751637641795814</v>
      </c>
      <c r="I11" s="273">
        <v>1.273373297868117</v>
      </c>
      <c r="J11" s="1351">
        <v>1.121692507210189</v>
      </c>
      <c r="K11" s="334">
        <v>1.085034405873986</v>
      </c>
      <c r="L11" s="261">
        <f t="shared" si="0"/>
        <v>8</v>
      </c>
      <c r="M11" s="274">
        <v>1159</v>
      </c>
      <c r="N11" s="275">
        <v>1129</v>
      </c>
      <c r="O11" s="276">
        <v>103326</v>
      </c>
      <c r="P11" s="277">
        <v>104052</v>
      </c>
      <c r="Q11" s="266">
        <f t="shared" si="1"/>
        <v>-0.036658101336203064</v>
      </c>
      <c r="R11" s="184">
        <f t="shared" si="2"/>
        <v>-1.0649655941260139</v>
      </c>
      <c r="S11" s="278">
        <f t="shared" si="3"/>
        <v>0.7791964081541094</v>
      </c>
      <c r="T11" s="184">
        <f t="shared" si="4"/>
        <v>0.7466331902693569</v>
      </c>
      <c r="U11" s="279" t="s">
        <v>72</v>
      </c>
    </row>
    <row r="12" spans="1:21" ht="8.25" customHeight="1">
      <c r="A12" s="269" t="s">
        <v>70</v>
      </c>
      <c r="B12" s="187">
        <v>1.85</v>
      </c>
      <c r="C12" s="270">
        <v>1.68</v>
      </c>
      <c r="D12" s="188">
        <v>1.58</v>
      </c>
      <c r="E12" s="192">
        <v>1.34</v>
      </c>
      <c r="F12" s="271">
        <v>1.1719217124407064</v>
      </c>
      <c r="G12" s="272">
        <v>1.269328409877683</v>
      </c>
      <c r="H12" s="273">
        <v>1.2271423783099327</v>
      </c>
      <c r="I12" s="273">
        <v>1.186449973492258</v>
      </c>
      <c r="J12" s="1351">
        <v>1.1630851602633672</v>
      </c>
      <c r="K12" s="334">
        <v>1.0902182212042117</v>
      </c>
      <c r="L12" s="261">
        <f t="shared" si="0"/>
        <v>9</v>
      </c>
      <c r="M12" s="274">
        <v>643</v>
      </c>
      <c r="N12" s="275">
        <v>614</v>
      </c>
      <c r="O12" s="276">
        <v>55284</v>
      </c>
      <c r="P12" s="277">
        <v>56319</v>
      </c>
      <c r="Q12" s="266">
        <f t="shared" si="1"/>
        <v>-0.07286693905915542</v>
      </c>
      <c r="R12" s="184">
        <f t="shared" si="2"/>
        <v>-0.7597817787957883</v>
      </c>
      <c r="S12" s="278">
        <f t="shared" si="3"/>
        <v>0.8079502835483772</v>
      </c>
      <c r="T12" s="184">
        <f t="shared" si="4"/>
        <v>0.7502002740012834</v>
      </c>
      <c r="U12" s="279" t="s">
        <v>70</v>
      </c>
    </row>
    <row r="13" spans="1:21" ht="8.25" customHeight="1">
      <c r="A13" s="269" t="s">
        <v>94</v>
      </c>
      <c r="B13" s="187">
        <v>2.35</v>
      </c>
      <c r="C13" s="270">
        <v>1.93</v>
      </c>
      <c r="D13" s="188">
        <v>1.61</v>
      </c>
      <c r="E13" s="192">
        <v>1.52</v>
      </c>
      <c r="F13" s="271">
        <v>1.6506615922467585</v>
      </c>
      <c r="G13" s="272">
        <v>1.2450963670475865</v>
      </c>
      <c r="H13" s="273">
        <v>1.3352874124735385</v>
      </c>
      <c r="I13" s="273">
        <v>1.285946148404012</v>
      </c>
      <c r="J13" s="1351">
        <v>1.198574667962423</v>
      </c>
      <c r="K13" s="334">
        <v>1.1209158120677318</v>
      </c>
      <c r="L13" s="261">
        <f t="shared" si="0"/>
        <v>10</v>
      </c>
      <c r="M13" s="274">
        <v>296</v>
      </c>
      <c r="N13" s="275">
        <v>282</v>
      </c>
      <c r="O13" s="276">
        <v>24696</v>
      </c>
      <c r="P13" s="277">
        <v>25158</v>
      </c>
      <c r="Q13" s="266">
        <f t="shared" si="1"/>
        <v>-0.07765885589469113</v>
      </c>
      <c r="R13" s="184">
        <f t="shared" si="2"/>
        <v>-1.2290841879322683</v>
      </c>
      <c r="S13" s="278">
        <f t="shared" si="3"/>
        <v>0.8326034721437434</v>
      </c>
      <c r="T13" s="184">
        <f t="shared" si="4"/>
        <v>0.7713238808435492</v>
      </c>
      <c r="U13" s="279" t="s">
        <v>94</v>
      </c>
    </row>
    <row r="14" spans="1:21" ht="8.25" customHeight="1">
      <c r="A14" s="269" t="s">
        <v>71</v>
      </c>
      <c r="B14" s="187">
        <v>2.21</v>
      </c>
      <c r="C14" s="270">
        <v>1.52</v>
      </c>
      <c r="D14" s="188">
        <v>1.65</v>
      </c>
      <c r="E14" s="192">
        <v>1.35</v>
      </c>
      <c r="F14" s="271">
        <v>1.1909795630725863</v>
      </c>
      <c r="G14" s="272">
        <v>1.3302847640823112</v>
      </c>
      <c r="H14" s="273">
        <v>1.4666938276634753</v>
      </c>
      <c r="I14" s="273">
        <v>1.3881437768240343</v>
      </c>
      <c r="J14" s="1351">
        <v>1.297832485951298</v>
      </c>
      <c r="K14" s="334">
        <v>1.1323283082077051</v>
      </c>
      <c r="L14" s="261">
        <f t="shared" si="0"/>
        <v>11</v>
      </c>
      <c r="M14" s="274">
        <v>194</v>
      </c>
      <c r="N14" s="275">
        <v>169</v>
      </c>
      <c r="O14" s="276">
        <v>14948</v>
      </c>
      <c r="P14" s="277">
        <v>14925</v>
      </c>
      <c r="Q14" s="266">
        <f t="shared" si="1"/>
        <v>-0.16550417774359283</v>
      </c>
      <c r="R14" s="184">
        <f t="shared" si="2"/>
        <v>-1.0776716917922948</v>
      </c>
      <c r="S14" s="278">
        <f t="shared" si="3"/>
        <v>0.9015540399339347</v>
      </c>
      <c r="T14" s="184">
        <f t="shared" si="4"/>
        <v>0.7791770404814331</v>
      </c>
      <c r="U14" s="279" t="s">
        <v>71</v>
      </c>
    </row>
    <row r="15" spans="1:21" ht="8.25" customHeight="1">
      <c r="A15" s="269" t="s">
        <v>97</v>
      </c>
      <c r="B15" s="187">
        <v>1.87</v>
      </c>
      <c r="C15" s="270">
        <v>1.61</v>
      </c>
      <c r="D15" s="188">
        <v>1.62</v>
      </c>
      <c r="E15" s="192">
        <v>1.17</v>
      </c>
      <c r="F15" s="271">
        <v>1.1850740671291957</v>
      </c>
      <c r="G15" s="272">
        <v>1.2093543277741545</v>
      </c>
      <c r="H15" s="273">
        <v>1.203081641594859</v>
      </c>
      <c r="I15" s="273">
        <v>1.0906116513678088</v>
      </c>
      <c r="J15" s="1351">
        <v>1.0112621917266897</v>
      </c>
      <c r="K15" s="334">
        <v>1.166270098781455</v>
      </c>
      <c r="L15" s="261">
        <f t="shared" si="0"/>
        <v>12</v>
      </c>
      <c r="M15" s="274">
        <v>563</v>
      </c>
      <c r="N15" s="275">
        <v>647</v>
      </c>
      <c r="O15" s="276">
        <v>55673</v>
      </c>
      <c r="P15" s="277">
        <v>55476</v>
      </c>
      <c r="Q15" s="266">
        <f t="shared" si="1"/>
        <v>0.1550079070547652</v>
      </c>
      <c r="R15" s="184">
        <f t="shared" si="2"/>
        <v>-0.7037299012185452</v>
      </c>
      <c r="S15" s="278">
        <f t="shared" si="3"/>
        <v>0.7024847384024063</v>
      </c>
      <c r="T15" s="184">
        <f t="shared" si="4"/>
        <v>0.8025330439798848</v>
      </c>
      <c r="U15" s="279" t="s">
        <v>97</v>
      </c>
    </row>
    <row r="16" spans="1:21" ht="8.25" customHeight="1">
      <c r="A16" s="269" t="s">
        <v>95</v>
      </c>
      <c r="B16" s="187">
        <v>2.07</v>
      </c>
      <c r="C16" s="270">
        <v>1.55</v>
      </c>
      <c r="D16" s="188">
        <v>1.58</v>
      </c>
      <c r="E16" s="192">
        <v>1.18</v>
      </c>
      <c r="F16" s="271">
        <v>1.2432988863785244</v>
      </c>
      <c r="G16" s="272">
        <v>1.267882568309716</v>
      </c>
      <c r="H16" s="273">
        <v>1.1801162040025823</v>
      </c>
      <c r="I16" s="273">
        <v>1.2267783733152937</v>
      </c>
      <c r="J16" s="1351">
        <v>1.172711943912674</v>
      </c>
      <c r="K16" s="334">
        <v>1.1787843708378456</v>
      </c>
      <c r="L16" s="261">
        <f t="shared" si="0"/>
        <v>13</v>
      </c>
      <c r="M16" s="274">
        <v>925</v>
      </c>
      <c r="N16" s="275">
        <v>947</v>
      </c>
      <c r="O16" s="276">
        <v>78877</v>
      </c>
      <c r="P16" s="277">
        <v>80337</v>
      </c>
      <c r="Q16" s="266">
        <f t="shared" si="1"/>
        <v>0.006072426925171515</v>
      </c>
      <c r="R16" s="184">
        <f t="shared" si="2"/>
        <v>-0.8912156291621542</v>
      </c>
      <c r="S16" s="278">
        <f t="shared" si="3"/>
        <v>0.8146376378753426</v>
      </c>
      <c r="T16" s="184">
        <f t="shared" si="4"/>
        <v>0.8111443569657024</v>
      </c>
      <c r="U16" s="279" t="s">
        <v>95</v>
      </c>
    </row>
    <row r="17" spans="1:21" ht="8.25" customHeight="1">
      <c r="A17" s="269" t="s">
        <v>85</v>
      </c>
      <c r="B17" s="187">
        <v>1.97</v>
      </c>
      <c r="C17" s="270">
        <v>1.86</v>
      </c>
      <c r="D17" s="188">
        <v>1.7</v>
      </c>
      <c r="E17" s="192">
        <v>1.21</v>
      </c>
      <c r="F17" s="271">
        <v>1.2757559160701808</v>
      </c>
      <c r="G17" s="272">
        <v>1.2928163318916586</v>
      </c>
      <c r="H17" s="273">
        <v>1.3146549726036287</v>
      </c>
      <c r="I17" s="273">
        <v>1.17222640400962</v>
      </c>
      <c r="J17" s="1351">
        <v>1.1517724398588498</v>
      </c>
      <c r="K17" s="334">
        <v>1.1973825922473325</v>
      </c>
      <c r="L17" s="261">
        <f t="shared" si="0"/>
        <v>14</v>
      </c>
      <c r="M17" s="274">
        <v>1286</v>
      </c>
      <c r="N17" s="275">
        <v>1323</v>
      </c>
      <c r="O17" s="276">
        <v>111654</v>
      </c>
      <c r="P17" s="277">
        <v>110491</v>
      </c>
      <c r="Q17" s="266">
        <f t="shared" si="1"/>
        <v>0.04561015238848265</v>
      </c>
      <c r="R17" s="184">
        <f t="shared" si="2"/>
        <v>-0.7726174077526675</v>
      </c>
      <c r="S17" s="278">
        <f t="shared" si="3"/>
        <v>0.8000917741538771</v>
      </c>
      <c r="T17" s="184">
        <f t="shared" si="4"/>
        <v>0.8239421533389114</v>
      </c>
      <c r="U17" s="279" t="s">
        <v>85</v>
      </c>
    </row>
    <row r="18" spans="1:21" ht="8.25" customHeight="1">
      <c r="A18" s="269" t="s">
        <v>80</v>
      </c>
      <c r="B18" s="187">
        <v>2.37</v>
      </c>
      <c r="C18" s="270">
        <v>1.68</v>
      </c>
      <c r="D18" s="188">
        <v>1.42</v>
      </c>
      <c r="E18" s="192">
        <v>1.01</v>
      </c>
      <c r="F18" s="271">
        <v>1.0481657100074868</v>
      </c>
      <c r="G18" s="272">
        <v>1.1530653674380835</v>
      </c>
      <c r="H18" s="273">
        <v>1.0096994752742885</v>
      </c>
      <c r="I18" s="273">
        <v>0.9635811836115327</v>
      </c>
      <c r="J18" s="1351">
        <v>1.2938861985472154</v>
      </c>
      <c r="K18" s="334">
        <v>1.2361307617841983</v>
      </c>
      <c r="L18" s="261">
        <f t="shared" si="0"/>
        <v>15</v>
      </c>
      <c r="M18" s="274">
        <v>171</v>
      </c>
      <c r="N18" s="275">
        <v>166</v>
      </c>
      <c r="O18" s="276">
        <v>13216</v>
      </c>
      <c r="P18" s="277">
        <v>13429</v>
      </c>
      <c r="Q18" s="266">
        <f t="shared" si="1"/>
        <v>-0.05775543676301709</v>
      </c>
      <c r="R18" s="184">
        <f t="shared" si="2"/>
        <v>-1.1338692382158018</v>
      </c>
      <c r="S18" s="278">
        <f t="shared" si="3"/>
        <v>0.8988127066799105</v>
      </c>
      <c r="T18" s="184">
        <f t="shared" si="4"/>
        <v>0.8506055192946709</v>
      </c>
      <c r="U18" s="279" t="s">
        <v>80</v>
      </c>
    </row>
    <row r="19" spans="1:21" ht="8.25" customHeight="1">
      <c r="A19" s="269" t="s">
        <v>56</v>
      </c>
      <c r="B19" s="187">
        <v>2.21</v>
      </c>
      <c r="C19" s="270">
        <v>1.75</v>
      </c>
      <c r="D19" s="188">
        <v>1.81</v>
      </c>
      <c r="E19" s="192">
        <v>1.63</v>
      </c>
      <c r="F19" s="271">
        <v>1.6303176845179668</v>
      </c>
      <c r="G19" s="272">
        <v>1.7134210219997672</v>
      </c>
      <c r="H19" s="273">
        <v>1.703984383970605</v>
      </c>
      <c r="I19" s="273">
        <v>1.4569261624288252</v>
      </c>
      <c r="J19" s="1351">
        <v>1.4490858774051556</v>
      </c>
      <c r="K19" s="334">
        <v>1.2635002710479128</v>
      </c>
      <c r="L19" s="261">
        <f t="shared" si="0"/>
        <v>16</v>
      </c>
      <c r="M19" s="274">
        <v>665</v>
      </c>
      <c r="N19" s="275">
        <v>606</v>
      </c>
      <c r="O19" s="276">
        <v>45891</v>
      </c>
      <c r="P19" s="277">
        <v>47962</v>
      </c>
      <c r="Q19" s="266">
        <f t="shared" si="1"/>
        <v>-0.18558560635724275</v>
      </c>
      <c r="R19" s="184">
        <f t="shared" si="2"/>
        <v>-0.9464997289520871</v>
      </c>
      <c r="S19" s="278">
        <f t="shared" si="3"/>
        <v>1.0066239219064</v>
      </c>
      <c r="T19" s="184">
        <f t="shared" si="4"/>
        <v>0.8694390087278595</v>
      </c>
      <c r="U19" s="279" t="s">
        <v>56</v>
      </c>
    </row>
    <row r="20" spans="1:21" ht="8.25" customHeight="1">
      <c r="A20" s="269" t="s">
        <v>64</v>
      </c>
      <c r="B20" s="187">
        <v>2.02</v>
      </c>
      <c r="C20" s="270">
        <v>1.9</v>
      </c>
      <c r="D20" s="188">
        <v>1.72</v>
      </c>
      <c r="E20" s="192">
        <v>1.49</v>
      </c>
      <c r="F20" s="271">
        <v>1.3784924075982345</v>
      </c>
      <c r="G20" s="272">
        <v>1.3723092451328636</v>
      </c>
      <c r="H20" s="273">
        <v>1.3386969763095227</v>
      </c>
      <c r="I20" s="273">
        <v>1.363858226327251</v>
      </c>
      <c r="J20" s="1351">
        <v>1.2424978237962159</v>
      </c>
      <c r="K20" s="334">
        <v>1.2636250533860696</v>
      </c>
      <c r="L20" s="261">
        <f t="shared" si="0"/>
        <v>17</v>
      </c>
      <c r="M20" s="274">
        <v>1356</v>
      </c>
      <c r="N20" s="275">
        <v>1361</v>
      </c>
      <c r="O20" s="276">
        <v>109135</v>
      </c>
      <c r="P20" s="277">
        <v>107706</v>
      </c>
      <c r="Q20" s="266">
        <f t="shared" si="1"/>
        <v>0.02112722958985369</v>
      </c>
      <c r="R20" s="184">
        <f t="shared" si="2"/>
        <v>-0.7563749466139305</v>
      </c>
      <c r="S20" s="278">
        <f t="shared" si="3"/>
        <v>0.8631151899634573</v>
      </c>
      <c r="T20" s="184">
        <f t="shared" si="4"/>
        <v>0.8695248738716032</v>
      </c>
      <c r="U20" s="279" t="s">
        <v>64</v>
      </c>
    </row>
    <row r="21" spans="1:21" ht="8.25" customHeight="1">
      <c r="A21" s="269" t="s">
        <v>65</v>
      </c>
      <c r="B21" s="187">
        <v>2.04</v>
      </c>
      <c r="C21" s="270">
        <v>1.57</v>
      </c>
      <c r="D21" s="188">
        <v>1.73</v>
      </c>
      <c r="E21" s="192">
        <v>1.33</v>
      </c>
      <c r="F21" s="271">
        <v>1.234794389094296</v>
      </c>
      <c r="G21" s="272">
        <v>1.2691276667038982</v>
      </c>
      <c r="H21" s="273">
        <v>1.0920673441528894</v>
      </c>
      <c r="I21" s="273">
        <v>1.1501703189860848</v>
      </c>
      <c r="J21" s="1351">
        <v>1.3023805921912175</v>
      </c>
      <c r="K21" s="334">
        <v>1.3064248805693672</v>
      </c>
      <c r="L21" s="261">
        <f t="shared" si="0"/>
        <v>18</v>
      </c>
      <c r="M21" s="274">
        <v>947</v>
      </c>
      <c r="N21" s="275">
        <v>938</v>
      </c>
      <c r="O21" s="276">
        <v>72713</v>
      </c>
      <c r="P21" s="277">
        <v>71799</v>
      </c>
      <c r="Q21" s="266">
        <f t="shared" si="1"/>
        <v>0.004044288378149741</v>
      </c>
      <c r="R21" s="184">
        <f t="shared" si="2"/>
        <v>-0.7335751194306328</v>
      </c>
      <c r="S21" s="278">
        <f t="shared" si="3"/>
        <v>0.904713433460475</v>
      </c>
      <c r="T21" s="184">
        <f t="shared" si="4"/>
        <v>0.8989762639287715</v>
      </c>
      <c r="U21" s="279" t="s">
        <v>65</v>
      </c>
    </row>
    <row r="22" spans="1:21" ht="8.25" customHeight="1">
      <c r="A22" s="269" t="s">
        <v>55</v>
      </c>
      <c r="B22" s="187">
        <v>2.3</v>
      </c>
      <c r="C22" s="270">
        <v>1.94</v>
      </c>
      <c r="D22" s="188">
        <v>1.81</v>
      </c>
      <c r="E22" s="192">
        <v>1.33</v>
      </c>
      <c r="F22" s="271">
        <v>1.223874853660048</v>
      </c>
      <c r="G22" s="272">
        <v>1.2732416487771279</v>
      </c>
      <c r="H22" s="273">
        <v>1.2706345694860754</v>
      </c>
      <c r="I22" s="273">
        <v>1.3025661944671068</v>
      </c>
      <c r="J22" s="1351">
        <v>1.2525956396294506</v>
      </c>
      <c r="K22" s="334">
        <v>1.3147384948992762</v>
      </c>
      <c r="L22" s="261">
        <f t="shared" si="0"/>
        <v>19</v>
      </c>
      <c r="M22" s="274">
        <v>4120</v>
      </c>
      <c r="N22" s="275">
        <v>4329</v>
      </c>
      <c r="O22" s="276">
        <v>328917</v>
      </c>
      <c r="P22" s="277">
        <v>329267</v>
      </c>
      <c r="Q22" s="266">
        <f t="shared" si="1"/>
        <v>0.06214285526982555</v>
      </c>
      <c r="R22" s="184">
        <f t="shared" si="2"/>
        <v>-0.9852615051007236</v>
      </c>
      <c r="S22" s="278">
        <f t="shared" si="3"/>
        <v>0.8701297521334654</v>
      </c>
      <c r="T22" s="184">
        <f t="shared" si="4"/>
        <v>0.9046970229721764</v>
      </c>
      <c r="U22" s="279" t="s">
        <v>55</v>
      </c>
    </row>
    <row r="23" spans="1:21" ht="8.25" customHeight="1">
      <c r="A23" s="269" t="s">
        <v>98</v>
      </c>
      <c r="B23" s="187">
        <v>2.02</v>
      </c>
      <c r="C23" s="270">
        <v>1.66</v>
      </c>
      <c r="D23" s="188">
        <v>1.53</v>
      </c>
      <c r="E23" s="192">
        <v>1.29</v>
      </c>
      <c r="F23" s="271">
        <v>1.3952432507945378</v>
      </c>
      <c r="G23" s="272">
        <v>1.3323089280413487</v>
      </c>
      <c r="H23" s="273">
        <v>1.3669015762775338</v>
      </c>
      <c r="I23" s="273">
        <v>1.4224607900696136</v>
      </c>
      <c r="J23" s="1351">
        <v>1.3112799880792727</v>
      </c>
      <c r="K23" s="334">
        <v>1.3579485812353167</v>
      </c>
      <c r="L23" s="261">
        <f t="shared" si="0"/>
        <v>20</v>
      </c>
      <c r="M23" s="274">
        <v>792</v>
      </c>
      <c r="N23" s="275">
        <v>815</v>
      </c>
      <c r="O23" s="276">
        <v>60399</v>
      </c>
      <c r="P23" s="277">
        <v>60017</v>
      </c>
      <c r="Q23" s="266">
        <f t="shared" si="1"/>
        <v>0.04666859315604399</v>
      </c>
      <c r="R23" s="184">
        <f t="shared" si="2"/>
        <v>-0.6620514187646833</v>
      </c>
      <c r="S23" s="278">
        <f t="shared" si="3"/>
        <v>0.9108954996382733</v>
      </c>
      <c r="T23" s="184">
        <f t="shared" si="4"/>
        <v>0.9344307202984887</v>
      </c>
      <c r="U23" s="279" t="s">
        <v>98</v>
      </c>
    </row>
    <row r="24" spans="1:21" ht="8.25" customHeight="1">
      <c r="A24" s="269" t="s">
        <v>87</v>
      </c>
      <c r="B24" s="187">
        <v>2.44</v>
      </c>
      <c r="C24" s="270">
        <v>2.11</v>
      </c>
      <c r="D24" s="188">
        <v>1.87</v>
      </c>
      <c r="E24" s="192">
        <v>1.66</v>
      </c>
      <c r="F24" s="271">
        <v>1.2882033704655813</v>
      </c>
      <c r="G24" s="272">
        <v>1.4186871329728472</v>
      </c>
      <c r="H24" s="273">
        <v>1.2609173462895482</v>
      </c>
      <c r="I24" s="273">
        <v>1.4587725796341673</v>
      </c>
      <c r="J24" s="1351">
        <v>1.2809708410584864</v>
      </c>
      <c r="K24" s="334">
        <v>1.383141545263874</v>
      </c>
      <c r="L24" s="261">
        <f t="shared" si="0"/>
        <v>21</v>
      </c>
      <c r="M24" s="274">
        <v>456</v>
      </c>
      <c r="N24" s="275">
        <v>488</v>
      </c>
      <c r="O24" s="276">
        <v>35598</v>
      </c>
      <c r="P24" s="277">
        <v>35282</v>
      </c>
      <c r="Q24" s="266">
        <f t="shared" si="1"/>
        <v>0.10217070420538765</v>
      </c>
      <c r="R24" s="184">
        <f t="shared" si="2"/>
        <v>-1.056858454736126</v>
      </c>
      <c r="S24" s="278">
        <f t="shared" si="3"/>
        <v>0.8898409072780642</v>
      </c>
      <c r="T24" s="184">
        <f t="shared" si="4"/>
        <v>0.9517664867987516</v>
      </c>
      <c r="U24" s="279" t="s">
        <v>87</v>
      </c>
    </row>
    <row r="25" spans="1:21" ht="8.25" customHeight="1">
      <c r="A25" s="269" t="s">
        <v>61</v>
      </c>
      <c r="B25" s="187">
        <v>1.95</v>
      </c>
      <c r="C25" s="270">
        <v>1.66</v>
      </c>
      <c r="D25" s="188">
        <v>1.92</v>
      </c>
      <c r="E25" s="192">
        <v>1.52</v>
      </c>
      <c r="F25" s="271">
        <v>1.5334191735924148</v>
      </c>
      <c r="G25" s="272">
        <v>1.6103059581320451</v>
      </c>
      <c r="H25" s="273">
        <v>1.3391852352014404</v>
      </c>
      <c r="I25" s="273">
        <v>1.449742268041237</v>
      </c>
      <c r="J25" s="1351">
        <v>1.4601542416452442</v>
      </c>
      <c r="K25" s="334">
        <v>1.3884756520876724</v>
      </c>
      <c r="L25" s="261">
        <f t="shared" si="0"/>
        <v>22</v>
      </c>
      <c r="M25" s="274">
        <v>142</v>
      </c>
      <c r="N25" s="275">
        <v>140</v>
      </c>
      <c r="O25" s="276">
        <v>9725</v>
      </c>
      <c r="P25" s="277">
        <v>10083</v>
      </c>
      <c r="Q25" s="266">
        <f t="shared" si="1"/>
        <v>-0.07167858955757178</v>
      </c>
      <c r="R25" s="184">
        <f t="shared" si="2"/>
        <v>-0.5615243479123275</v>
      </c>
      <c r="S25" s="278">
        <f t="shared" si="3"/>
        <v>1.0143126865228889</v>
      </c>
      <c r="T25" s="184">
        <f t="shared" si="4"/>
        <v>0.95543698901834</v>
      </c>
      <c r="U25" s="279" t="s">
        <v>61</v>
      </c>
    </row>
    <row r="26" spans="1:21" ht="8.25" customHeight="1">
      <c r="A26" s="269" t="s">
        <v>58</v>
      </c>
      <c r="B26" s="187">
        <v>2.3</v>
      </c>
      <c r="C26" s="270">
        <v>1.68</v>
      </c>
      <c r="D26" s="188">
        <v>1.85</v>
      </c>
      <c r="E26" s="192">
        <v>1.49</v>
      </c>
      <c r="F26" s="271">
        <v>1.4927184466019416</v>
      </c>
      <c r="G26" s="272">
        <v>1.5786419036564132</v>
      </c>
      <c r="H26" s="273">
        <v>1.3971830985915492</v>
      </c>
      <c r="I26" s="273">
        <v>1.5701017249004865</v>
      </c>
      <c r="J26" s="1351">
        <v>1.4407053005053219</v>
      </c>
      <c r="K26" s="334">
        <v>1.409339503575936</v>
      </c>
      <c r="L26" s="261">
        <f t="shared" si="0"/>
        <v>23</v>
      </c>
      <c r="M26" s="274">
        <v>134</v>
      </c>
      <c r="N26" s="275">
        <v>134</v>
      </c>
      <c r="O26" s="276">
        <v>9301</v>
      </c>
      <c r="P26" s="277">
        <v>9508</v>
      </c>
      <c r="Q26" s="266">
        <f t="shared" si="1"/>
        <v>-0.0313657969293859</v>
      </c>
      <c r="R26" s="184">
        <f t="shared" si="2"/>
        <v>-0.8906604964240639</v>
      </c>
      <c r="S26" s="278">
        <f t="shared" si="3"/>
        <v>1.0008022592166392</v>
      </c>
      <c r="T26" s="184">
        <f t="shared" si="4"/>
        <v>0.9697938093308172</v>
      </c>
      <c r="U26" s="279" t="s">
        <v>58</v>
      </c>
    </row>
    <row r="27" spans="1:21" ht="8.25" customHeight="1">
      <c r="A27" s="269" t="s">
        <v>51</v>
      </c>
      <c r="B27" s="187">
        <v>3.43</v>
      </c>
      <c r="C27" s="270">
        <v>2.03</v>
      </c>
      <c r="D27" s="188">
        <v>2.26</v>
      </c>
      <c r="E27" s="192">
        <v>1.82</v>
      </c>
      <c r="F27" s="271">
        <v>2.2328202904834162</v>
      </c>
      <c r="G27" s="272">
        <v>1.8004660029654733</v>
      </c>
      <c r="H27" s="273">
        <v>1.7769607843137254</v>
      </c>
      <c r="I27" s="273">
        <v>1.9222986645082962</v>
      </c>
      <c r="J27" s="1351">
        <v>2.024048096192385</v>
      </c>
      <c r="K27" s="334">
        <v>1.4299900695134062</v>
      </c>
      <c r="L27" s="261">
        <f t="shared" si="0"/>
        <v>24</v>
      </c>
      <c r="M27" s="274">
        <v>101</v>
      </c>
      <c r="N27" s="275">
        <v>72</v>
      </c>
      <c r="O27" s="276">
        <v>4990</v>
      </c>
      <c r="P27" s="277">
        <v>5035</v>
      </c>
      <c r="Q27" s="266">
        <f t="shared" si="1"/>
        <v>-0.5940580266789786</v>
      </c>
      <c r="R27" s="184">
        <f t="shared" si="2"/>
        <v>-2.000009930486594</v>
      </c>
      <c r="S27" s="278">
        <f t="shared" si="3"/>
        <v>1.4060279411216017</v>
      </c>
      <c r="T27" s="184">
        <f t="shared" si="4"/>
        <v>0.9840038637247529</v>
      </c>
      <c r="U27" s="279" t="s">
        <v>51</v>
      </c>
    </row>
    <row r="28" spans="1:21" ht="8.25" customHeight="1">
      <c r="A28" s="269" t="s">
        <v>79</v>
      </c>
      <c r="B28" s="187">
        <v>2.09</v>
      </c>
      <c r="C28" s="270">
        <v>1.86</v>
      </c>
      <c r="D28" s="188">
        <v>1.58</v>
      </c>
      <c r="E28" s="192">
        <v>1.43</v>
      </c>
      <c r="F28" s="271">
        <v>1.526464244234279</v>
      </c>
      <c r="G28" s="272">
        <v>1.3589658601259529</v>
      </c>
      <c r="H28" s="273">
        <v>1.6400448741919975</v>
      </c>
      <c r="I28" s="273">
        <v>1.5408077408498109</v>
      </c>
      <c r="J28" s="1351">
        <v>1.3249178446612069</v>
      </c>
      <c r="K28" s="334">
        <v>1.4307189881291793</v>
      </c>
      <c r="L28" s="261">
        <f t="shared" si="0"/>
        <v>25</v>
      </c>
      <c r="M28" s="274">
        <v>254</v>
      </c>
      <c r="N28" s="275">
        <v>276</v>
      </c>
      <c r="O28" s="276">
        <v>19171</v>
      </c>
      <c r="P28" s="277">
        <v>19291</v>
      </c>
      <c r="Q28" s="266">
        <f t="shared" si="1"/>
        <v>0.10580114346797242</v>
      </c>
      <c r="R28" s="184">
        <f t="shared" si="2"/>
        <v>-0.6592810118708206</v>
      </c>
      <c r="S28" s="278">
        <f t="shared" si="3"/>
        <v>0.9203691912206428</v>
      </c>
      <c r="T28" s="184">
        <f t="shared" si="4"/>
        <v>0.9845054467423928</v>
      </c>
      <c r="U28" s="279" t="s">
        <v>79</v>
      </c>
    </row>
    <row r="29" spans="1:21" ht="8.25" customHeight="1">
      <c r="A29" s="269" t="s">
        <v>66</v>
      </c>
      <c r="B29" s="187">
        <v>2.41</v>
      </c>
      <c r="C29" s="270">
        <v>1.69</v>
      </c>
      <c r="D29" s="188">
        <v>1.71</v>
      </c>
      <c r="E29" s="192">
        <v>1.57</v>
      </c>
      <c r="F29" s="271">
        <v>1.6388197653750443</v>
      </c>
      <c r="G29" s="272">
        <v>1.7545729000177588</v>
      </c>
      <c r="H29" s="273">
        <v>1.8000914108919595</v>
      </c>
      <c r="I29" s="273">
        <v>1.6427176339285714</v>
      </c>
      <c r="J29" s="1351">
        <v>1.5802824626354037</v>
      </c>
      <c r="K29" s="334">
        <v>1.4449208331926673</v>
      </c>
      <c r="L29" s="261">
        <f t="shared" si="0"/>
        <v>26</v>
      </c>
      <c r="M29" s="274">
        <v>461</v>
      </c>
      <c r="N29" s="275">
        <v>428</v>
      </c>
      <c r="O29" s="276">
        <v>29172</v>
      </c>
      <c r="P29" s="277">
        <v>29621</v>
      </c>
      <c r="Q29" s="266">
        <f t="shared" si="1"/>
        <v>-0.13536162944273644</v>
      </c>
      <c r="R29" s="184">
        <f t="shared" si="2"/>
        <v>-0.9650791668073329</v>
      </c>
      <c r="S29" s="278">
        <f t="shared" si="3"/>
        <v>1.0977611162055305</v>
      </c>
      <c r="T29" s="184">
        <f t="shared" si="4"/>
        <v>0.9942780114003053</v>
      </c>
      <c r="U29" s="279" t="s">
        <v>66</v>
      </c>
    </row>
    <row r="30" spans="1:21" ht="8.25" customHeight="1">
      <c r="A30" s="269" t="s">
        <v>62</v>
      </c>
      <c r="B30" s="187">
        <v>1.83</v>
      </c>
      <c r="C30" s="188">
        <v>2</v>
      </c>
      <c r="D30" s="188">
        <v>1.76</v>
      </c>
      <c r="E30" s="192">
        <v>1.72</v>
      </c>
      <c r="F30" s="271">
        <v>1.5119084021336595</v>
      </c>
      <c r="G30" s="272">
        <v>1.4892057569296373</v>
      </c>
      <c r="H30" s="273">
        <v>1.3096897591337893</v>
      </c>
      <c r="I30" s="273">
        <v>1.4176417641764176</v>
      </c>
      <c r="J30" s="1351">
        <v>1.2366034624896949</v>
      </c>
      <c r="K30" s="334">
        <v>1.4488087572440438</v>
      </c>
      <c r="L30" s="261">
        <f t="shared" si="0"/>
        <v>27</v>
      </c>
      <c r="M30" s="274">
        <v>390</v>
      </c>
      <c r="N30" s="275">
        <v>450</v>
      </c>
      <c r="O30" s="276">
        <v>31538</v>
      </c>
      <c r="P30" s="277">
        <v>31060</v>
      </c>
      <c r="Q30" s="266">
        <f t="shared" si="1"/>
        <v>0.2122052947543489</v>
      </c>
      <c r="R30" s="184">
        <f t="shared" si="2"/>
        <v>-0.3811912427559563</v>
      </c>
      <c r="S30" s="278">
        <f t="shared" si="3"/>
        <v>0.8590206051027391</v>
      </c>
      <c r="T30" s="184">
        <f t="shared" si="4"/>
        <v>0.9969533672436677</v>
      </c>
      <c r="U30" s="279" t="s">
        <v>62</v>
      </c>
    </row>
    <row r="31" spans="1:21" ht="8.25" customHeight="1">
      <c r="A31" s="269" t="s">
        <v>93</v>
      </c>
      <c r="B31" s="187">
        <v>2.52</v>
      </c>
      <c r="C31" s="270">
        <v>1.83</v>
      </c>
      <c r="D31" s="188">
        <v>1.78</v>
      </c>
      <c r="E31" s="192">
        <v>1.54</v>
      </c>
      <c r="F31" s="271">
        <v>1.7126835829576852</v>
      </c>
      <c r="G31" s="272">
        <v>1.7223437565038826</v>
      </c>
      <c r="H31" s="273">
        <v>1.6853220888040321</v>
      </c>
      <c r="I31" s="273">
        <v>1.64489879955957</v>
      </c>
      <c r="J31" s="1351">
        <v>1.5510285358082838</v>
      </c>
      <c r="K31" s="334">
        <v>1.489985967597908</v>
      </c>
      <c r="L31" s="261">
        <f t="shared" si="0"/>
        <v>28</v>
      </c>
      <c r="M31" s="274">
        <v>3583</v>
      </c>
      <c r="N31" s="275">
        <v>3504</v>
      </c>
      <c r="O31" s="276">
        <v>231008</v>
      </c>
      <c r="P31" s="277">
        <v>235170</v>
      </c>
      <c r="Q31" s="266">
        <f t="shared" si="1"/>
        <v>-0.0610425682103759</v>
      </c>
      <c r="R31" s="184">
        <f t="shared" si="2"/>
        <v>-1.030014032402092</v>
      </c>
      <c r="S31" s="278">
        <f t="shared" si="3"/>
        <v>1.0774395445077858</v>
      </c>
      <c r="T31" s="184">
        <f t="shared" si="4"/>
        <v>1.0252882032327013</v>
      </c>
      <c r="U31" s="279" t="s">
        <v>93</v>
      </c>
    </row>
    <row r="32" spans="1:21" ht="8.25" customHeight="1">
      <c r="A32" s="269" t="s">
        <v>88</v>
      </c>
      <c r="B32" s="187">
        <v>2.1</v>
      </c>
      <c r="C32" s="270">
        <v>2.04</v>
      </c>
      <c r="D32" s="188">
        <v>1.77</v>
      </c>
      <c r="E32" s="192">
        <v>1.41</v>
      </c>
      <c r="F32" s="271">
        <v>1.4852888007270098</v>
      </c>
      <c r="G32" s="272">
        <v>1.4853792085744244</v>
      </c>
      <c r="H32" s="273">
        <v>1.5448524062942686</v>
      </c>
      <c r="I32" s="273">
        <v>1.48288151052686</v>
      </c>
      <c r="J32" s="1351">
        <v>1.3787360044415655</v>
      </c>
      <c r="K32" s="334">
        <v>1.4957146294959367</v>
      </c>
      <c r="L32" s="261">
        <f t="shared" si="0"/>
        <v>29</v>
      </c>
      <c r="M32" s="274">
        <v>1490</v>
      </c>
      <c r="N32" s="275">
        <v>1616</v>
      </c>
      <c r="O32" s="276">
        <v>108070</v>
      </c>
      <c r="P32" s="277">
        <v>108042</v>
      </c>
      <c r="Q32" s="266">
        <f t="shared" si="1"/>
        <v>0.11697862505437118</v>
      </c>
      <c r="R32" s="184">
        <f t="shared" si="2"/>
        <v>-0.6042853705040634</v>
      </c>
      <c r="S32" s="278">
        <f t="shared" si="3"/>
        <v>0.9577545856355681</v>
      </c>
      <c r="T32" s="184">
        <f t="shared" si="4"/>
        <v>1.0292302064408434</v>
      </c>
      <c r="U32" s="279" t="s">
        <v>88</v>
      </c>
    </row>
    <row r="33" spans="1:21" ht="8.25" customHeight="1">
      <c r="A33" s="269" t="s">
        <v>77</v>
      </c>
      <c r="B33" s="187">
        <v>2.68</v>
      </c>
      <c r="C33" s="270">
        <v>2.17</v>
      </c>
      <c r="D33" s="188">
        <v>1.99</v>
      </c>
      <c r="E33" s="192">
        <v>1.72</v>
      </c>
      <c r="F33" s="271">
        <v>1.6446192348945299</v>
      </c>
      <c r="G33" s="272">
        <v>1.6706704520637694</v>
      </c>
      <c r="H33" s="273">
        <v>1.6954808706697957</v>
      </c>
      <c r="I33" s="273">
        <v>1.6329099073155644</v>
      </c>
      <c r="J33" s="1351">
        <v>1.6235154270460779</v>
      </c>
      <c r="K33" s="334">
        <v>1.5147924319627128</v>
      </c>
      <c r="L33" s="261">
        <f t="shared" si="0"/>
        <v>30</v>
      </c>
      <c r="M33" s="274">
        <v>1557</v>
      </c>
      <c r="N33" s="275">
        <v>1534</v>
      </c>
      <c r="O33" s="276">
        <v>95903</v>
      </c>
      <c r="P33" s="277">
        <v>101268</v>
      </c>
      <c r="Q33" s="266">
        <f t="shared" si="1"/>
        <v>-0.10872299508336503</v>
      </c>
      <c r="R33" s="184">
        <f t="shared" si="2"/>
        <v>-1.1652075680372873</v>
      </c>
      <c r="S33" s="278">
        <f t="shared" si="3"/>
        <v>1.127793384733771</v>
      </c>
      <c r="T33" s="184">
        <f t="shared" si="4"/>
        <v>1.0423580118283824</v>
      </c>
      <c r="U33" s="279" t="s">
        <v>77</v>
      </c>
    </row>
    <row r="34" spans="1:21" ht="8.25" customHeight="1">
      <c r="A34" s="269" t="s">
        <v>60</v>
      </c>
      <c r="B34" s="187">
        <v>2.49</v>
      </c>
      <c r="C34" s="270">
        <v>1.88</v>
      </c>
      <c r="D34" s="188">
        <v>1.94</v>
      </c>
      <c r="E34" s="192">
        <v>1.56</v>
      </c>
      <c r="F34" s="271">
        <v>1.467479287686887</v>
      </c>
      <c r="G34" s="272">
        <v>1.496797872044635</v>
      </c>
      <c r="H34" s="273">
        <v>1.4060062222468404</v>
      </c>
      <c r="I34" s="273">
        <v>1.4673306116471085</v>
      </c>
      <c r="J34" s="1351">
        <v>1.4508968211685314</v>
      </c>
      <c r="K34" s="334">
        <v>1.5232272330828391</v>
      </c>
      <c r="L34" s="261">
        <f t="shared" si="0"/>
        <v>31</v>
      </c>
      <c r="M34" s="274">
        <v>1634</v>
      </c>
      <c r="N34" s="275">
        <v>1729</v>
      </c>
      <c r="O34" s="276">
        <v>112620</v>
      </c>
      <c r="P34" s="277">
        <v>113509</v>
      </c>
      <c r="Q34" s="266">
        <f t="shared" si="1"/>
        <v>0.07233041191430778</v>
      </c>
      <c r="R34" s="184">
        <f t="shared" si="2"/>
        <v>-0.9667727669171611</v>
      </c>
      <c r="S34" s="278">
        <f t="shared" si="3"/>
        <v>1.007881914508402</v>
      </c>
      <c r="T34" s="184">
        <f t="shared" si="4"/>
        <v>1.048162161849353</v>
      </c>
      <c r="U34" s="279" t="s">
        <v>60</v>
      </c>
    </row>
    <row r="35" spans="1:21" ht="8.25" customHeight="1">
      <c r="A35" s="269" t="s">
        <v>78</v>
      </c>
      <c r="B35" s="187">
        <v>1.62</v>
      </c>
      <c r="C35" s="270">
        <v>1.3</v>
      </c>
      <c r="D35" s="188">
        <v>1.76</v>
      </c>
      <c r="E35" s="192">
        <v>0.99</v>
      </c>
      <c r="F35" s="271">
        <v>1.191630871553277</v>
      </c>
      <c r="G35" s="272">
        <v>1.4512785072563927</v>
      </c>
      <c r="H35" s="273">
        <v>1.3222464558342422</v>
      </c>
      <c r="I35" s="273">
        <v>1.4059989287627208</v>
      </c>
      <c r="J35" s="1351">
        <v>1.316829075585989</v>
      </c>
      <c r="K35" s="334">
        <v>1.6248348745046235</v>
      </c>
      <c r="L35" s="261">
        <f t="shared" si="0"/>
        <v>32</v>
      </c>
      <c r="M35" s="274">
        <v>100</v>
      </c>
      <c r="N35" s="275">
        <v>123</v>
      </c>
      <c r="O35" s="276">
        <v>7594</v>
      </c>
      <c r="P35" s="277">
        <v>7570</v>
      </c>
      <c r="Q35" s="266">
        <f t="shared" si="1"/>
        <v>0.30800579891863444</v>
      </c>
      <c r="R35" s="184">
        <f t="shared" si="2"/>
        <v>0.004834874504623388</v>
      </c>
      <c r="S35" s="278">
        <f t="shared" si="3"/>
        <v>0.9147502361422375</v>
      </c>
      <c r="T35" s="184">
        <f t="shared" si="4"/>
        <v>1.1180803479085168</v>
      </c>
      <c r="U35" s="279" t="s">
        <v>78</v>
      </c>
    </row>
    <row r="36" spans="1:21" ht="8.25" customHeight="1">
      <c r="A36" s="269" t="s">
        <v>86</v>
      </c>
      <c r="B36" s="187">
        <v>2.27</v>
      </c>
      <c r="C36" s="270">
        <v>1.73</v>
      </c>
      <c r="D36" s="188">
        <v>1.68</v>
      </c>
      <c r="E36" s="192">
        <v>1.55</v>
      </c>
      <c r="F36" s="271">
        <v>1.50386345288894</v>
      </c>
      <c r="G36" s="272">
        <v>1.5530590208376411</v>
      </c>
      <c r="H36" s="273">
        <v>1.6050381579235091</v>
      </c>
      <c r="I36" s="273">
        <v>1.4609075997813012</v>
      </c>
      <c r="J36" s="1351">
        <v>1.6665590078160326</v>
      </c>
      <c r="K36" s="334">
        <v>1.7056934430762032</v>
      </c>
      <c r="L36" s="261">
        <f aca="true" t="shared" si="5" ref="L36:L53">RANK(K36,K$4:K$53,1)</f>
        <v>33</v>
      </c>
      <c r="M36" s="274">
        <v>774</v>
      </c>
      <c r="N36" s="275">
        <v>802</v>
      </c>
      <c r="O36" s="276">
        <v>46443</v>
      </c>
      <c r="P36" s="277">
        <v>47019</v>
      </c>
      <c r="Q36" s="266">
        <f aca="true" t="shared" si="6" ref="Q36:Q53">K36-J36</f>
        <v>0.039134435260170575</v>
      </c>
      <c r="R36" s="184">
        <f aca="true" t="shared" si="7" ref="R36:R53">K36-B36</f>
        <v>-0.5643065569237968</v>
      </c>
      <c r="S36" s="278">
        <f aca="true" t="shared" si="8" ref="S36:S53">J36/J$56</f>
        <v>1.1576940957703967</v>
      </c>
      <c r="T36" s="184">
        <f aca="true" t="shared" si="9" ref="T36:T53">K36/K$56</f>
        <v>1.1737206950591523</v>
      </c>
      <c r="U36" s="279" t="s">
        <v>86</v>
      </c>
    </row>
    <row r="37" spans="1:21" ht="8.25" customHeight="1">
      <c r="A37" s="269" t="s">
        <v>59</v>
      </c>
      <c r="B37" s="187">
        <v>3.02</v>
      </c>
      <c r="C37" s="270">
        <v>2.47</v>
      </c>
      <c r="D37" s="188">
        <v>2.35</v>
      </c>
      <c r="E37" s="192">
        <v>1.99</v>
      </c>
      <c r="F37" s="271">
        <v>1.9712625545564495</v>
      </c>
      <c r="G37" s="272">
        <v>1.934294377633878</v>
      </c>
      <c r="H37" s="273">
        <v>1.7559301888802301</v>
      </c>
      <c r="I37" s="273">
        <v>1.7082544970379114</v>
      </c>
      <c r="J37" s="1351">
        <v>1.6513612021746655</v>
      </c>
      <c r="K37" s="334">
        <v>1.7580421870580705</v>
      </c>
      <c r="L37" s="261">
        <f t="shared" si="5"/>
        <v>34</v>
      </c>
      <c r="M37" s="274">
        <v>3244</v>
      </c>
      <c r="N37" s="275">
        <v>3543</v>
      </c>
      <c r="O37" s="276">
        <v>196444</v>
      </c>
      <c r="P37" s="277">
        <v>201531</v>
      </c>
      <c r="Q37" s="266">
        <f t="shared" si="6"/>
        <v>0.10668098488340494</v>
      </c>
      <c r="R37" s="184">
        <f t="shared" si="7"/>
        <v>-1.2619578129419295</v>
      </c>
      <c r="S37" s="278">
        <f t="shared" si="8"/>
        <v>1.14713676790072</v>
      </c>
      <c r="T37" s="184">
        <f t="shared" si="9"/>
        <v>1.2097428797144791</v>
      </c>
      <c r="U37" s="279" t="s">
        <v>59</v>
      </c>
    </row>
    <row r="38" spans="1:21" ht="8.25" customHeight="1">
      <c r="A38" s="269" t="s">
        <v>92</v>
      </c>
      <c r="B38" s="187">
        <v>2.71</v>
      </c>
      <c r="C38" s="270">
        <v>2.14</v>
      </c>
      <c r="D38" s="188">
        <v>2.24</v>
      </c>
      <c r="E38" s="192">
        <v>2.01</v>
      </c>
      <c r="F38" s="271">
        <v>1.986855717154506</v>
      </c>
      <c r="G38" s="272">
        <v>1.8497161107168203</v>
      </c>
      <c r="H38" s="273">
        <v>1.7221416113382872</v>
      </c>
      <c r="I38" s="273">
        <v>1.725135205483414</v>
      </c>
      <c r="J38" s="1351">
        <v>1.8155420548891366</v>
      </c>
      <c r="K38" s="334">
        <v>1.7934306775496371</v>
      </c>
      <c r="L38" s="261">
        <f t="shared" si="5"/>
        <v>35</v>
      </c>
      <c r="M38" s="274">
        <v>1288</v>
      </c>
      <c r="N38" s="275">
        <v>1270</v>
      </c>
      <c r="O38" s="276">
        <v>70943</v>
      </c>
      <c r="P38" s="277">
        <v>70814</v>
      </c>
      <c r="Q38" s="266">
        <f t="shared" si="6"/>
        <v>-0.022111377339499416</v>
      </c>
      <c r="R38" s="184">
        <f t="shared" si="7"/>
        <v>-0.9165693224503628</v>
      </c>
      <c r="S38" s="278">
        <f t="shared" si="8"/>
        <v>1.2611868572972988</v>
      </c>
      <c r="T38" s="184">
        <f t="shared" si="9"/>
        <v>1.2340943854469193</v>
      </c>
      <c r="U38" s="279" t="s">
        <v>92</v>
      </c>
    </row>
    <row r="39" spans="1:21" ht="8.25" customHeight="1">
      <c r="A39" s="269" t="s">
        <v>99</v>
      </c>
      <c r="B39" s="187">
        <v>3.13</v>
      </c>
      <c r="C39" s="270">
        <v>2.72</v>
      </c>
      <c r="D39" s="188">
        <v>2.64</v>
      </c>
      <c r="E39" s="192">
        <v>1.99</v>
      </c>
      <c r="F39" s="271">
        <v>2.130755638706995</v>
      </c>
      <c r="G39" s="272">
        <v>1.9072740184640358</v>
      </c>
      <c r="H39" s="273">
        <v>2.1944513871532116</v>
      </c>
      <c r="I39" s="273">
        <v>1.961955980480032</v>
      </c>
      <c r="J39" s="1351">
        <v>2.024431090532952</v>
      </c>
      <c r="K39" s="334">
        <v>1.8223456609657458</v>
      </c>
      <c r="L39" s="261">
        <f t="shared" si="5"/>
        <v>36</v>
      </c>
      <c r="M39" s="274">
        <v>411</v>
      </c>
      <c r="N39" s="275">
        <v>374</v>
      </c>
      <c r="O39" s="276">
        <v>20302</v>
      </c>
      <c r="P39" s="277">
        <v>20523</v>
      </c>
      <c r="Q39" s="266">
        <f t="shared" si="6"/>
        <v>-0.20208542956720632</v>
      </c>
      <c r="R39" s="184">
        <f t="shared" si="7"/>
        <v>-1.307654339034254</v>
      </c>
      <c r="S39" s="278">
        <f t="shared" si="8"/>
        <v>1.4062939924793447</v>
      </c>
      <c r="T39" s="184">
        <f t="shared" si="9"/>
        <v>1.253991345578027</v>
      </c>
      <c r="U39" s="279" t="s">
        <v>99</v>
      </c>
    </row>
    <row r="40" spans="1:21" ht="8.25" customHeight="1">
      <c r="A40" s="269" t="s">
        <v>74</v>
      </c>
      <c r="B40" s="187">
        <v>2.19</v>
      </c>
      <c r="C40" s="270">
        <v>1.95</v>
      </c>
      <c r="D40" s="188">
        <v>1.85</v>
      </c>
      <c r="E40" s="192">
        <v>1.66</v>
      </c>
      <c r="F40" s="271">
        <v>1.7247290669767303</v>
      </c>
      <c r="G40" s="272">
        <v>1.6234918381831085</v>
      </c>
      <c r="H40" s="273">
        <v>1.772222466734152</v>
      </c>
      <c r="I40" s="273">
        <v>1.8074321846162875</v>
      </c>
      <c r="J40" s="1351">
        <v>1.63782357886193</v>
      </c>
      <c r="K40" s="334">
        <v>1.8282572650318527</v>
      </c>
      <c r="L40" s="261">
        <f t="shared" si="5"/>
        <v>37</v>
      </c>
      <c r="M40" s="274">
        <v>1130</v>
      </c>
      <c r="N40" s="275">
        <v>1257</v>
      </c>
      <c r="O40" s="276">
        <v>68994</v>
      </c>
      <c r="P40" s="277">
        <v>68754</v>
      </c>
      <c r="Q40" s="266">
        <f t="shared" si="6"/>
        <v>0.19043368616992273</v>
      </c>
      <c r="R40" s="184">
        <f t="shared" si="7"/>
        <v>-0.36174273496814724</v>
      </c>
      <c r="S40" s="278">
        <f t="shared" si="8"/>
        <v>1.137732704494375</v>
      </c>
      <c r="T40" s="184">
        <f t="shared" si="9"/>
        <v>1.2580592348353554</v>
      </c>
      <c r="U40" s="279" t="s">
        <v>74</v>
      </c>
    </row>
    <row r="41" spans="1:21" ht="8.25" customHeight="1">
      <c r="A41" s="269" t="s">
        <v>63</v>
      </c>
      <c r="B41" s="187">
        <v>2.77</v>
      </c>
      <c r="C41" s="270">
        <v>2.52</v>
      </c>
      <c r="D41" s="188">
        <v>2.13</v>
      </c>
      <c r="E41" s="192">
        <v>1.89</v>
      </c>
      <c r="F41" s="271">
        <v>2.0393084084527855</v>
      </c>
      <c r="G41" s="272">
        <v>1.8397499644835913</v>
      </c>
      <c r="H41" s="273">
        <v>1.8634855650455284</v>
      </c>
      <c r="I41" s="273">
        <v>2.05038488453464</v>
      </c>
      <c r="J41" s="1351">
        <v>1.76522506619594</v>
      </c>
      <c r="K41" s="334">
        <v>1.8498587380600027</v>
      </c>
      <c r="L41" s="261">
        <f t="shared" si="5"/>
        <v>38</v>
      </c>
      <c r="M41" s="274">
        <v>260</v>
      </c>
      <c r="N41" s="275">
        <v>275</v>
      </c>
      <c r="O41" s="276">
        <v>14729</v>
      </c>
      <c r="P41" s="277">
        <v>14866</v>
      </c>
      <c r="Q41" s="266">
        <f t="shared" si="6"/>
        <v>0.08463367186406257</v>
      </c>
      <c r="R41" s="184">
        <f t="shared" si="7"/>
        <v>-0.9201412619399973</v>
      </c>
      <c r="S41" s="278">
        <f t="shared" si="8"/>
        <v>1.226233591043981</v>
      </c>
      <c r="T41" s="184">
        <f t="shared" si="9"/>
        <v>1.2729236268161184</v>
      </c>
      <c r="U41" s="279" t="s">
        <v>63</v>
      </c>
    </row>
    <row r="42" spans="1:21" ht="8.25" customHeight="1">
      <c r="A42" s="269" t="s">
        <v>100</v>
      </c>
      <c r="B42" s="187">
        <v>2.75</v>
      </c>
      <c r="C42" s="270">
        <v>1.97</v>
      </c>
      <c r="D42" s="188">
        <v>1.8</v>
      </c>
      <c r="E42" s="192">
        <v>1.96</v>
      </c>
      <c r="F42" s="271">
        <v>1.8788627935723117</v>
      </c>
      <c r="G42" s="272">
        <v>2.1565217391304348</v>
      </c>
      <c r="H42" s="273">
        <v>1.9540357499722438</v>
      </c>
      <c r="I42" s="273">
        <v>1.7913364455542287</v>
      </c>
      <c r="J42" s="1351">
        <v>1.770867076989526</v>
      </c>
      <c r="K42" s="334">
        <v>1.8767939942592184</v>
      </c>
      <c r="L42" s="261">
        <f t="shared" si="5"/>
        <v>39</v>
      </c>
      <c r="M42" s="274">
        <v>164</v>
      </c>
      <c r="N42" s="275">
        <v>170</v>
      </c>
      <c r="O42" s="276">
        <v>9261</v>
      </c>
      <c r="P42" s="277">
        <v>9058</v>
      </c>
      <c r="Q42" s="266">
        <f t="shared" si="6"/>
        <v>0.10592691726969239</v>
      </c>
      <c r="R42" s="184">
        <f t="shared" si="7"/>
        <v>-0.8732060057407816</v>
      </c>
      <c r="S42" s="278">
        <f t="shared" si="8"/>
        <v>1.2301528777619273</v>
      </c>
      <c r="T42" s="184">
        <f t="shared" si="9"/>
        <v>1.2914582983047556</v>
      </c>
      <c r="U42" s="279" t="s">
        <v>100</v>
      </c>
    </row>
    <row r="43" spans="1:21" ht="8.25" customHeight="1">
      <c r="A43" s="269" t="s">
        <v>52</v>
      </c>
      <c r="B43" s="187">
        <v>2.5</v>
      </c>
      <c r="C43" s="270">
        <v>2.25</v>
      </c>
      <c r="D43" s="188">
        <v>2.32</v>
      </c>
      <c r="E43" s="192">
        <v>1.96</v>
      </c>
      <c r="F43" s="271">
        <v>1.7600028301553046</v>
      </c>
      <c r="G43" s="272">
        <v>1.7509556271908964</v>
      </c>
      <c r="H43" s="273">
        <v>1.7960532035121273</v>
      </c>
      <c r="I43" s="273">
        <v>1.7071132561352047</v>
      </c>
      <c r="J43" s="1351">
        <v>1.9547725925298551</v>
      </c>
      <c r="K43" s="334">
        <v>1.895710765826922</v>
      </c>
      <c r="L43" s="261">
        <f t="shared" si="5"/>
        <v>40</v>
      </c>
      <c r="M43" s="274">
        <v>1154</v>
      </c>
      <c r="N43" s="275">
        <v>1131</v>
      </c>
      <c r="O43" s="276">
        <v>59035</v>
      </c>
      <c r="P43" s="277">
        <v>59661</v>
      </c>
      <c r="Q43" s="266">
        <f t="shared" si="6"/>
        <v>-0.05906182670293303</v>
      </c>
      <c r="R43" s="184">
        <f t="shared" si="7"/>
        <v>-0.6042892341730779</v>
      </c>
      <c r="S43" s="278">
        <f t="shared" si="8"/>
        <v>1.357904927657632</v>
      </c>
      <c r="T43" s="184">
        <f t="shared" si="9"/>
        <v>1.3044752952117011</v>
      </c>
      <c r="U43" s="279" t="s">
        <v>52</v>
      </c>
    </row>
    <row r="44" spans="1:21" ht="8.25" customHeight="1">
      <c r="A44" s="269" t="s">
        <v>54</v>
      </c>
      <c r="B44" s="187">
        <v>3.82</v>
      </c>
      <c r="C44" s="270">
        <v>2.21</v>
      </c>
      <c r="D44" s="188">
        <v>2.21</v>
      </c>
      <c r="E44" s="192">
        <v>2.3</v>
      </c>
      <c r="F44" s="271">
        <v>2.081658897283395</v>
      </c>
      <c r="G44" s="272">
        <v>2.060558395595753</v>
      </c>
      <c r="H44" s="273">
        <v>2.1759457669380917</v>
      </c>
      <c r="I44" s="273">
        <v>2.0780762950868334</v>
      </c>
      <c r="J44" s="1351">
        <v>2.0057206641551555</v>
      </c>
      <c r="K44" s="334">
        <v>1.9682603388016522</v>
      </c>
      <c r="L44" s="261">
        <f t="shared" si="5"/>
        <v>41</v>
      </c>
      <c r="M44" s="274">
        <v>1150</v>
      </c>
      <c r="N44" s="275">
        <v>1177</v>
      </c>
      <c r="O44" s="276">
        <v>57336</v>
      </c>
      <c r="P44" s="277">
        <v>59799</v>
      </c>
      <c r="Q44" s="266">
        <f t="shared" si="6"/>
        <v>-0.0374603253535033</v>
      </c>
      <c r="R44" s="184">
        <f t="shared" si="7"/>
        <v>-1.8517396611983477</v>
      </c>
      <c r="S44" s="278">
        <f t="shared" si="8"/>
        <v>1.3932965828194805</v>
      </c>
      <c r="T44" s="184">
        <f t="shared" si="9"/>
        <v>1.3543980615586084</v>
      </c>
      <c r="U44" s="279" t="s">
        <v>54</v>
      </c>
    </row>
    <row r="45" spans="1:21" ht="8.25" customHeight="1">
      <c r="A45" s="269" t="s">
        <v>53</v>
      </c>
      <c r="B45" s="187">
        <v>2.77</v>
      </c>
      <c r="C45" s="270">
        <v>2.83</v>
      </c>
      <c r="D45" s="188">
        <v>2.48</v>
      </c>
      <c r="E45" s="192">
        <v>2.02</v>
      </c>
      <c r="F45" s="271">
        <v>2.2354030239654405</v>
      </c>
      <c r="G45" s="272">
        <v>2.075901199334081</v>
      </c>
      <c r="H45" s="273">
        <v>2.127659574468085</v>
      </c>
      <c r="I45" s="273">
        <v>2.0464114364045822</v>
      </c>
      <c r="J45" s="1351">
        <v>2.224469160768453</v>
      </c>
      <c r="K45" s="334">
        <v>2.026773426748405</v>
      </c>
      <c r="L45" s="261">
        <f t="shared" si="5"/>
        <v>42</v>
      </c>
      <c r="M45" s="274">
        <v>704</v>
      </c>
      <c r="N45" s="275">
        <v>648</v>
      </c>
      <c r="O45" s="276">
        <v>31648</v>
      </c>
      <c r="P45" s="277">
        <v>31972</v>
      </c>
      <c r="Q45" s="266">
        <f t="shared" si="6"/>
        <v>-0.1976957340200478</v>
      </c>
      <c r="R45" s="184">
        <f t="shared" si="7"/>
        <v>-0.743226573251595</v>
      </c>
      <c r="S45" s="278">
        <f t="shared" si="8"/>
        <v>1.5452527042650286</v>
      </c>
      <c r="T45" s="184">
        <f t="shared" si="9"/>
        <v>1.394662050690829</v>
      </c>
      <c r="U45" s="279" t="s">
        <v>53</v>
      </c>
    </row>
    <row r="46" spans="1:21" ht="8.25" customHeight="1">
      <c r="A46" s="269" t="s">
        <v>82</v>
      </c>
      <c r="B46" s="187">
        <v>3.43</v>
      </c>
      <c r="C46" s="270">
        <v>2.96</v>
      </c>
      <c r="D46" s="188">
        <v>2.72</v>
      </c>
      <c r="E46" s="192">
        <v>2.01</v>
      </c>
      <c r="F46" s="271">
        <v>1.8892794376098416</v>
      </c>
      <c r="G46" s="272">
        <v>1.9929407713498624</v>
      </c>
      <c r="H46" s="273">
        <v>1.9702488042476634</v>
      </c>
      <c r="I46" s="273">
        <v>1.9217299947469795</v>
      </c>
      <c r="J46" s="1351">
        <v>2.1760922228719406</v>
      </c>
      <c r="K46" s="334">
        <v>2.0362179754652425</v>
      </c>
      <c r="L46" s="261">
        <f t="shared" si="5"/>
        <v>43</v>
      </c>
      <c r="M46" s="274">
        <v>521</v>
      </c>
      <c r="N46" s="275">
        <v>488</v>
      </c>
      <c r="O46" s="276">
        <v>23942</v>
      </c>
      <c r="P46" s="277">
        <v>23966</v>
      </c>
      <c r="Q46" s="266">
        <f t="shared" si="6"/>
        <v>-0.13987424740669807</v>
      </c>
      <c r="R46" s="184">
        <f t="shared" si="7"/>
        <v>-1.3937820245347576</v>
      </c>
      <c r="S46" s="278">
        <f t="shared" si="8"/>
        <v>1.511647116277096</v>
      </c>
      <c r="T46" s="184">
        <f t="shared" si="9"/>
        <v>1.4011610275904847</v>
      </c>
      <c r="U46" s="279" t="s">
        <v>82</v>
      </c>
    </row>
    <row r="47" spans="1:21" ht="8.25" customHeight="1">
      <c r="A47" s="269" t="s">
        <v>83</v>
      </c>
      <c r="B47" s="187">
        <v>2.93</v>
      </c>
      <c r="C47" s="270">
        <v>2.93</v>
      </c>
      <c r="D47" s="188">
        <v>2.94</v>
      </c>
      <c r="E47" s="192">
        <v>1.98</v>
      </c>
      <c r="F47" s="271">
        <v>1.8311695674357957</v>
      </c>
      <c r="G47" s="272">
        <v>1.7095417554208312</v>
      </c>
      <c r="H47" s="273">
        <v>2.1206723811644217</v>
      </c>
      <c r="I47" s="273">
        <v>1.9066369618154502</v>
      </c>
      <c r="J47" s="1351">
        <v>2.040921773276842</v>
      </c>
      <c r="K47" s="334">
        <v>2.055256064690027</v>
      </c>
      <c r="L47" s="261">
        <f t="shared" si="5"/>
        <v>44</v>
      </c>
      <c r="M47" s="274">
        <v>395</v>
      </c>
      <c r="N47" s="275">
        <v>427</v>
      </c>
      <c r="O47" s="276">
        <v>19354</v>
      </c>
      <c r="P47" s="277">
        <v>20776</v>
      </c>
      <c r="Q47" s="266">
        <f t="shared" si="6"/>
        <v>0.014334291413184985</v>
      </c>
      <c r="R47" s="184">
        <f t="shared" si="7"/>
        <v>-0.8747439353099731</v>
      </c>
      <c r="S47" s="278">
        <f t="shared" si="8"/>
        <v>1.4177494320757156</v>
      </c>
      <c r="T47" s="184">
        <f t="shared" si="9"/>
        <v>1.4142615055270196</v>
      </c>
      <c r="U47" s="279" t="s">
        <v>83</v>
      </c>
    </row>
    <row r="48" spans="1:21" ht="8.25" customHeight="1">
      <c r="A48" s="269" t="s">
        <v>67</v>
      </c>
      <c r="B48" s="187">
        <v>2.41</v>
      </c>
      <c r="C48" s="270">
        <v>2.13</v>
      </c>
      <c r="D48" s="188">
        <v>2.24</v>
      </c>
      <c r="E48" s="192">
        <v>1.78</v>
      </c>
      <c r="F48" s="271">
        <v>1.7520244428775933</v>
      </c>
      <c r="G48" s="272">
        <v>1.8267110553850145</v>
      </c>
      <c r="H48" s="273">
        <v>1.953416878375782</v>
      </c>
      <c r="I48" s="273">
        <v>1.9851116625310175</v>
      </c>
      <c r="J48" s="1351">
        <v>2.0371074764380204</v>
      </c>
      <c r="K48" s="334">
        <v>2.0751695950785827</v>
      </c>
      <c r="L48" s="261">
        <f t="shared" si="5"/>
        <v>45</v>
      </c>
      <c r="M48" s="274">
        <v>964</v>
      </c>
      <c r="N48" s="275">
        <v>985</v>
      </c>
      <c r="O48" s="276">
        <v>47322</v>
      </c>
      <c r="P48" s="277">
        <v>47466</v>
      </c>
      <c r="Q48" s="266">
        <f t="shared" si="6"/>
        <v>0.038062118640562304</v>
      </c>
      <c r="R48" s="184">
        <f t="shared" si="7"/>
        <v>-0.33483040492141747</v>
      </c>
      <c r="S48" s="278">
        <f t="shared" si="8"/>
        <v>1.415099787563214</v>
      </c>
      <c r="T48" s="184">
        <f t="shared" si="9"/>
        <v>1.4279643914844073</v>
      </c>
      <c r="U48" s="279" t="s">
        <v>67</v>
      </c>
    </row>
    <row r="49" spans="1:21" ht="8.25" customHeight="1">
      <c r="A49" s="269" t="s">
        <v>68</v>
      </c>
      <c r="B49" s="187">
        <v>2.48</v>
      </c>
      <c r="C49" s="270">
        <v>2.05</v>
      </c>
      <c r="D49" s="188">
        <v>2.21</v>
      </c>
      <c r="E49" s="192">
        <v>1.99</v>
      </c>
      <c r="F49" s="271">
        <v>2.293813802051458</v>
      </c>
      <c r="G49" s="272">
        <v>2.3168273550768634</v>
      </c>
      <c r="H49" s="273">
        <v>2.021018593371059</v>
      </c>
      <c r="I49" s="273">
        <v>2.024639913035601</v>
      </c>
      <c r="J49" s="1351">
        <v>2.026587755285045</v>
      </c>
      <c r="K49" s="334">
        <v>2.1232130549812136</v>
      </c>
      <c r="L49" s="261">
        <f t="shared" si="5"/>
        <v>46</v>
      </c>
      <c r="M49" s="274">
        <v>904</v>
      </c>
      <c r="N49" s="275">
        <v>955</v>
      </c>
      <c r="O49" s="276">
        <v>44607</v>
      </c>
      <c r="P49" s="277">
        <v>44979</v>
      </c>
      <c r="Q49" s="266">
        <f t="shared" si="6"/>
        <v>0.09662529969616873</v>
      </c>
      <c r="R49" s="184">
        <f t="shared" si="7"/>
        <v>-0.3567869450187864</v>
      </c>
      <c r="S49" s="278">
        <f t="shared" si="8"/>
        <v>1.4077921440829448</v>
      </c>
      <c r="T49" s="184">
        <f t="shared" si="9"/>
        <v>1.4610240267775256</v>
      </c>
      <c r="U49" s="279" t="s">
        <v>68</v>
      </c>
    </row>
    <row r="50" spans="1:21" ht="8.25" customHeight="1">
      <c r="A50" s="269" t="s">
        <v>75</v>
      </c>
      <c r="B50" s="187">
        <v>3.23</v>
      </c>
      <c r="C50" s="270">
        <v>2.71</v>
      </c>
      <c r="D50" s="188">
        <v>2.57</v>
      </c>
      <c r="E50" s="192">
        <v>2.5</v>
      </c>
      <c r="F50" s="271">
        <v>2.670531292210716</v>
      </c>
      <c r="G50" s="272">
        <v>2.1785039457596977</v>
      </c>
      <c r="H50" s="273">
        <v>2.4293831837272504</v>
      </c>
      <c r="I50" s="273">
        <v>2.3247124135906265</v>
      </c>
      <c r="J50" s="1351">
        <v>2.282468108848368</v>
      </c>
      <c r="K50" s="334">
        <v>2.206893282131513</v>
      </c>
      <c r="L50" s="261">
        <f t="shared" si="5"/>
        <v>47</v>
      </c>
      <c r="M50" s="274">
        <v>900</v>
      </c>
      <c r="N50" s="275">
        <v>931</v>
      </c>
      <c r="O50" s="276">
        <v>39431</v>
      </c>
      <c r="P50" s="277">
        <v>42186</v>
      </c>
      <c r="Q50" s="266">
        <f t="shared" si="6"/>
        <v>-0.075574826716855</v>
      </c>
      <c r="R50" s="184">
        <f t="shared" si="7"/>
        <v>-1.0231067178684872</v>
      </c>
      <c r="S50" s="278">
        <f t="shared" si="8"/>
        <v>1.585542330637756</v>
      </c>
      <c r="T50" s="184">
        <f t="shared" si="9"/>
        <v>1.5186060118477285</v>
      </c>
      <c r="U50" s="279" t="s">
        <v>75</v>
      </c>
    </row>
    <row r="51" spans="1:21" ht="8.25" customHeight="1">
      <c r="A51" s="269" t="s">
        <v>90</v>
      </c>
      <c r="B51" s="187">
        <v>3.17</v>
      </c>
      <c r="C51" s="270">
        <v>2.73</v>
      </c>
      <c r="D51" s="188">
        <v>2.57</v>
      </c>
      <c r="E51" s="192">
        <v>2.02</v>
      </c>
      <c r="F51" s="271">
        <v>2.3387061355351575</v>
      </c>
      <c r="G51" s="272">
        <v>2.2724834231025084</v>
      </c>
      <c r="H51" s="273">
        <v>2.2266864030450413</v>
      </c>
      <c r="I51" s="273">
        <v>2.0116375727348297</v>
      </c>
      <c r="J51" s="1351">
        <v>2.1109563883675406</v>
      </c>
      <c r="K51" s="334">
        <v>2.2110288465428654</v>
      </c>
      <c r="L51" s="261">
        <f t="shared" si="5"/>
        <v>48</v>
      </c>
      <c r="M51" s="274">
        <v>1046</v>
      </c>
      <c r="N51" s="275">
        <v>1093</v>
      </c>
      <c r="O51" s="276">
        <v>49551</v>
      </c>
      <c r="P51" s="277">
        <v>49434</v>
      </c>
      <c r="Q51" s="266">
        <f t="shared" si="6"/>
        <v>0.10007245817532473</v>
      </c>
      <c r="R51" s="184">
        <f t="shared" si="7"/>
        <v>-0.9589711534571346</v>
      </c>
      <c r="S51" s="278">
        <f t="shared" si="8"/>
        <v>1.466399770893484</v>
      </c>
      <c r="T51" s="184">
        <f t="shared" si="9"/>
        <v>1.5214517738192352</v>
      </c>
      <c r="U51" s="279" t="s">
        <v>90</v>
      </c>
    </row>
    <row r="52" spans="1:21" ht="8.25" customHeight="1">
      <c r="A52" s="269" t="s">
        <v>91</v>
      </c>
      <c r="B52" s="187">
        <v>2.06</v>
      </c>
      <c r="C52" s="188">
        <v>2</v>
      </c>
      <c r="D52" s="188">
        <v>1.99</v>
      </c>
      <c r="E52" s="192">
        <v>1.83</v>
      </c>
      <c r="F52" s="271">
        <v>2.051707779886148</v>
      </c>
      <c r="G52" s="272">
        <v>2.0018730976352144</v>
      </c>
      <c r="H52" s="273">
        <v>2.1178962230850686</v>
      </c>
      <c r="I52" s="273">
        <v>2.380673155857863</v>
      </c>
      <c r="J52" s="1351">
        <v>2.2427140255009106</v>
      </c>
      <c r="K52" s="334">
        <v>2.2150768131475527</v>
      </c>
      <c r="L52" s="261">
        <f t="shared" si="5"/>
        <v>49</v>
      </c>
      <c r="M52" s="274">
        <v>197</v>
      </c>
      <c r="N52" s="275">
        <v>186</v>
      </c>
      <c r="O52" s="276">
        <v>8784</v>
      </c>
      <c r="P52" s="277">
        <v>8397</v>
      </c>
      <c r="Q52" s="266">
        <f t="shared" si="6"/>
        <v>-0.02763721235335792</v>
      </c>
      <c r="R52" s="184">
        <f t="shared" si="7"/>
        <v>0.15507681314755262</v>
      </c>
      <c r="S52" s="278">
        <f t="shared" si="8"/>
        <v>1.5579267062534583</v>
      </c>
      <c r="T52" s="184">
        <f t="shared" si="9"/>
        <v>1.5242372580433294</v>
      </c>
      <c r="U52" s="279" t="s">
        <v>91</v>
      </c>
    </row>
    <row r="53" spans="1:21" ht="8.25" customHeight="1" thickBot="1">
      <c r="A53" s="280" t="s">
        <v>76</v>
      </c>
      <c r="B53" s="195">
        <v>2.76</v>
      </c>
      <c r="C53" s="281">
        <v>1.98</v>
      </c>
      <c r="D53" s="196">
        <v>2.28</v>
      </c>
      <c r="E53" s="201">
        <v>1.98</v>
      </c>
      <c r="F53" s="335">
        <v>2.398299939283546</v>
      </c>
      <c r="G53" s="336">
        <v>2.297472779942064</v>
      </c>
      <c r="H53" s="337">
        <v>2.5974025974025974</v>
      </c>
      <c r="I53" s="337">
        <v>2.409416957881185</v>
      </c>
      <c r="J53" s="1352">
        <v>2.0433657535468903</v>
      </c>
      <c r="K53" s="338">
        <v>2.2559769908322846</v>
      </c>
      <c r="L53" s="261">
        <f t="shared" si="5"/>
        <v>50</v>
      </c>
      <c r="M53" s="282">
        <v>229</v>
      </c>
      <c r="N53" s="275">
        <v>251</v>
      </c>
      <c r="O53" s="283">
        <v>11207</v>
      </c>
      <c r="P53" s="284">
        <v>11126</v>
      </c>
      <c r="Q53" s="285">
        <f t="shared" si="6"/>
        <v>0.21261123728539433</v>
      </c>
      <c r="R53" s="226">
        <f t="shared" si="7"/>
        <v>-0.5040230091677151</v>
      </c>
      <c r="S53" s="286">
        <f t="shared" si="8"/>
        <v>1.4194471706589549</v>
      </c>
      <c r="T53" s="202">
        <f t="shared" si="9"/>
        <v>1.552381462487001</v>
      </c>
      <c r="U53" s="287" t="s">
        <v>76</v>
      </c>
    </row>
    <row r="54" spans="1:21" s="106" customFormat="1" ht="8.25" customHeight="1">
      <c r="A54" s="288" t="s">
        <v>50</v>
      </c>
      <c r="B54" s="289" t="s">
        <v>145</v>
      </c>
      <c r="C54" s="149" t="s">
        <v>145</v>
      </c>
      <c r="D54" s="149" t="s">
        <v>145</v>
      </c>
      <c r="E54" s="149" t="s">
        <v>145</v>
      </c>
      <c r="F54" s="290" t="s">
        <v>145</v>
      </c>
      <c r="G54" s="291"/>
      <c r="H54" s="292"/>
      <c r="I54" s="293"/>
      <c r="J54" s="1353"/>
      <c r="K54" s="1354"/>
      <c r="L54" s="295"/>
      <c r="M54" s="294">
        <v>42593</v>
      </c>
      <c r="N54" s="1356">
        <v>43395</v>
      </c>
      <c r="O54" s="297">
        <v>2958771</v>
      </c>
      <c r="P54" s="298">
        <v>2986094</v>
      </c>
      <c r="Q54" s="299"/>
      <c r="R54" s="300"/>
      <c r="S54" s="214"/>
      <c r="T54" s="215"/>
      <c r="U54" s="301"/>
    </row>
    <row r="55" spans="1:21" s="106" customFormat="1" ht="8.25" customHeight="1">
      <c r="A55" s="302" t="s">
        <v>170</v>
      </c>
      <c r="B55" s="303">
        <v>2.31</v>
      </c>
      <c r="C55" s="304">
        <v>1.93</v>
      </c>
      <c r="D55" s="305">
        <v>1.85</v>
      </c>
      <c r="E55" s="305">
        <v>1.54</v>
      </c>
      <c r="F55" s="306"/>
      <c r="G55" s="307"/>
      <c r="H55" s="307"/>
      <c r="I55" s="308"/>
      <c r="J55" s="308"/>
      <c r="K55" s="309"/>
      <c r="L55" s="310"/>
      <c r="M55" s="311"/>
      <c r="N55" s="312"/>
      <c r="O55" s="313"/>
      <c r="P55" s="312"/>
      <c r="Q55" s="314"/>
      <c r="R55" s="183"/>
      <c r="S55" s="315"/>
      <c r="T55" s="184"/>
      <c r="U55" s="316"/>
    </row>
    <row r="56" spans="1:21" s="106" customFormat="1" ht="8.25" customHeight="1" thickBot="1">
      <c r="A56" s="317" t="s">
        <v>166</v>
      </c>
      <c r="B56" s="218">
        <v>2.58</v>
      </c>
      <c r="C56" s="318"/>
      <c r="D56" s="219"/>
      <c r="E56" s="219">
        <v>1.73</v>
      </c>
      <c r="F56" s="319">
        <v>1.520872586145262</v>
      </c>
      <c r="G56" s="320">
        <v>1.514</v>
      </c>
      <c r="H56" s="320">
        <v>1.4995</v>
      </c>
      <c r="I56" s="320">
        <v>1.47488</v>
      </c>
      <c r="J56" s="319">
        <v>1.439550407922749</v>
      </c>
      <c r="K56" s="1355">
        <v>1.453236234358329</v>
      </c>
      <c r="L56" s="321"/>
      <c r="M56" s="166"/>
      <c r="N56" s="167"/>
      <c r="O56" s="322"/>
      <c r="P56" s="167"/>
      <c r="Q56" s="323">
        <f>K56-J56</f>
        <v>0.013685826435579918</v>
      </c>
      <c r="R56" s="324">
        <f>K56-B56</f>
        <v>-1.1267637656416711</v>
      </c>
      <c r="S56" s="225">
        <f>J56/J$56</f>
        <v>1</v>
      </c>
      <c r="T56" s="226">
        <f>K56/K$56</f>
        <v>1</v>
      </c>
      <c r="U56" s="325"/>
    </row>
    <row r="57" spans="1:2" ht="9">
      <c r="A57" s="326"/>
      <c r="B57" s="327"/>
    </row>
    <row r="58" spans="1:2" ht="9">
      <c r="A58" s="326"/>
      <c r="B58" s="327"/>
    </row>
    <row r="59" spans="1:2" ht="9">
      <c r="A59" s="326"/>
      <c r="B59" s="327"/>
    </row>
    <row r="60" spans="1:2" ht="9">
      <c r="A60" s="326"/>
      <c r="B60" s="327"/>
    </row>
    <row r="61" spans="1:2" ht="9">
      <c r="A61" s="326"/>
      <c r="B61" s="327"/>
    </row>
    <row r="62" spans="1:2" ht="9">
      <c r="A62" s="326"/>
      <c r="B62" s="327"/>
    </row>
    <row r="63" spans="1:2" ht="9">
      <c r="A63" s="326"/>
      <c r="B63" s="327"/>
    </row>
    <row r="64" spans="1:2" ht="9">
      <c r="A64" s="326"/>
      <c r="B64" s="327"/>
    </row>
    <row r="65" spans="1:2" ht="9">
      <c r="A65" s="326"/>
      <c r="B65" s="327"/>
    </row>
    <row r="66" spans="1:2" ht="9">
      <c r="A66" s="326"/>
      <c r="B66" s="327"/>
    </row>
    <row r="67" spans="1:2" ht="9">
      <c r="A67" s="326"/>
      <c r="B67" s="327"/>
    </row>
    <row r="68" spans="1:2" ht="9">
      <c r="A68" s="326"/>
      <c r="B68" s="327"/>
    </row>
    <row r="69" spans="1:2" ht="9">
      <c r="A69" s="326"/>
      <c r="B69" s="327"/>
    </row>
    <row r="70" spans="1:2" ht="9">
      <c r="A70" s="326"/>
      <c r="B70" s="327"/>
    </row>
    <row r="71" spans="1:2" ht="9">
      <c r="A71" s="326"/>
      <c r="B71" s="327"/>
    </row>
    <row r="72" spans="1:2" ht="9">
      <c r="A72" s="326"/>
      <c r="B72" s="327"/>
    </row>
    <row r="73" spans="1:2" ht="9">
      <c r="A73" s="326"/>
      <c r="B73" s="327"/>
    </row>
    <row r="74" spans="1:2" ht="9">
      <c r="A74" s="326"/>
      <c r="B74" s="327"/>
    </row>
    <row r="75" spans="1:2" ht="9">
      <c r="A75" s="326"/>
      <c r="B75" s="327"/>
    </row>
    <row r="76" spans="1:2" ht="9">
      <c r="A76" s="326"/>
      <c r="B76" s="327"/>
    </row>
    <row r="77" spans="1:2" ht="9">
      <c r="A77" s="326"/>
      <c r="B77" s="327"/>
    </row>
    <row r="78" spans="1:2" ht="9">
      <c r="A78" s="326"/>
      <c r="B78" s="327"/>
    </row>
    <row r="79" spans="1:2" ht="9">
      <c r="A79" s="326"/>
      <c r="B79" s="327"/>
    </row>
    <row r="80" spans="1:2" ht="9">
      <c r="A80" s="326"/>
      <c r="B80" s="327"/>
    </row>
    <row r="81" spans="1:2" ht="9">
      <c r="A81" s="326"/>
      <c r="B81" s="327"/>
    </row>
    <row r="82" spans="1:2" ht="9">
      <c r="A82" s="326"/>
      <c r="B82" s="327"/>
    </row>
    <row r="83" spans="1:2" ht="9">
      <c r="A83" s="326"/>
      <c r="B83" s="327"/>
    </row>
    <row r="84" spans="1:2" ht="9">
      <c r="A84" s="326"/>
      <c r="B84" s="327"/>
    </row>
    <row r="85" spans="1:2" ht="9">
      <c r="A85" s="326"/>
      <c r="B85" s="327"/>
    </row>
    <row r="86" spans="1:2" ht="9">
      <c r="A86" s="326"/>
      <c r="B86" s="327"/>
    </row>
    <row r="87" spans="1:2" ht="9">
      <c r="A87" s="326"/>
      <c r="B87" s="327"/>
    </row>
    <row r="88" spans="1:2" ht="9">
      <c r="A88" s="326"/>
      <c r="B88" s="327"/>
    </row>
    <row r="89" spans="1:2" ht="9">
      <c r="A89" s="326"/>
      <c r="B89" s="327"/>
    </row>
    <row r="90" spans="1:2" ht="9">
      <c r="A90" s="326"/>
      <c r="B90" s="327"/>
    </row>
    <row r="91" spans="1:2" ht="9">
      <c r="A91" s="326"/>
      <c r="B91" s="327"/>
    </row>
    <row r="92" spans="1:2" ht="9">
      <c r="A92" s="326"/>
      <c r="B92" s="327"/>
    </row>
    <row r="93" spans="1:2" ht="9">
      <c r="A93" s="326"/>
      <c r="B93" s="327"/>
    </row>
    <row r="94" spans="1:2" ht="9">
      <c r="A94" s="326"/>
      <c r="B94" s="327"/>
    </row>
    <row r="95" spans="1:2" ht="9">
      <c r="A95" s="326"/>
      <c r="B95" s="327"/>
    </row>
    <row r="96" spans="1:2" ht="9">
      <c r="A96" s="326"/>
      <c r="B96" s="327"/>
    </row>
    <row r="97" spans="1:2" ht="9">
      <c r="A97" s="326"/>
      <c r="B97" s="327"/>
    </row>
    <row r="98" spans="1:2" ht="9">
      <c r="A98" s="326"/>
      <c r="B98" s="327"/>
    </row>
    <row r="99" spans="1:2" ht="9">
      <c r="A99" s="326"/>
      <c r="B99" s="327"/>
    </row>
    <row r="100" spans="1:2" ht="9">
      <c r="A100" s="326"/>
      <c r="B100" s="327"/>
    </row>
    <row r="101" spans="1:2" ht="9">
      <c r="A101" s="326"/>
      <c r="B101" s="327"/>
    </row>
    <row r="102" spans="1:2" ht="9">
      <c r="A102" s="326"/>
      <c r="B102" s="327"/>
    </row>
    <row r="103" spans="1:2" ht="9">
      <c r="A103" s="326"/>
      <c r="B103" s="327"/>
    </row>
    <row r="104" spans="1:2" ht="9">
      <c r="A104" s="326"/>
      <c r="B104" s="327"/>
    </row>
  </sheetData>
  <mergeCells count="5">
    <mergeCell ref="A1:U1"/>
    <mergeCell ref="B2:E2"/>
    <mergeCell ref="M2:N2"/>
    <mergeCell ref="O2:P2"/>
    <mergeCell ref="F2:K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08"/>
  <sheetViews>
    <sheetView workbookViewId="0" topLeftCell="A1">
      <selection activeCell="N61" sqref="N61"/>
    </sheetView>
  </sheetViews>
  <sheetFormatPr defaultColWidth="9.140625" defaultRowHeight="12.75"/>
  <cols>
    <col min="1" max="1" width="7.28125" style="117" bestFit="1" customWidth="1"/>
    <col min="2" max="2" width="4.8515625" style="117" bestFit="1" customWidth="1"/>
    <col min="3" max="3" width="4.7109375" style="117" bestFit="1" customWidth="1"/>
    <col min="4" max="6" width="4.7109375" style="115" bestFit="1" customWidth="1"/>
    <col min="7" max="8" width="4.8515625" style="115" bestFit="1" customWidth="1"/>
    <col min="9" max="9" width="4.8515625" style="135" bestFit="1" customWidth="1"/>
    <col min="10" max="10" width="4.8515625" style="136" bestFit="1" customWidth="1"/>
    <col min="11" max="11" width="4.7109375" style="127" bestFit="1" customWidth="1"/>
    <col min="12" max="12" width="4.8515625" style="128" bestFit="1" customWidth="1"/>
    <col min="13" max="13" width="5.140625" style="128" bestFit="1" customWidth="1"/>
    <col min="14" max="14" width="5.00390625" style="128" bestFit="1" customWidth="1"/>
    <col min="15" max="15" width="5.57421875" style="137" bestFit="1" customWidth="1"/>
    <col min="16" max="16" width="5.57421875" style="138" bestFit="1" customWidth="1"/>
    <col min="17" max="17" width="5.28125" style="131" customWidth="1"/>
    <col min="18" max="18" width="6.421875" style="132" customWidth="1"/>
    <col min="19" max="19" width="5.8515625" style="115" customWidth="1"/>
    <col min="20" max="20" width="5.28125" style="139" customWidth="1"/>
    <col min="21" max="21" width="7.140625" style="139" customWidth="1"/>
    <col min="22" max="22" width="5.57421875" style="139" customWidth="1"/>
    <col min="23" max="23" width="3.8515625" style="115" bestFit="1" customWidth="1"/>
    <col min="24" max="24" width="6.8515625" style="115" bestFit="1" customWidth="1"/>
    <col min="25" max="25" width="8.421875" style="115" bestFit="1" customWidth="1"/>
    <col min="26" max="26" width="7.140625" style="116" bestFit="1" customWidth="1"/>
    <col min="27" max="27" width="8.421875" style="117" bestFit="1" customWidth="1"/>
    <col min="28" max="29" width="4.28125" style="117" bestFit="1" customWidth="1"/>
    <col min="30" max="31" width="4.28125" style="115" bestFit="1" customWidth="1"/>
    <col min="32" max="32" width="4.28125" style="115" customWidth="1"/>
    <col min="33" max="33" width="4.57421875" style="115" customWidth="1"/>
    <col min="34" max="34" width="3.8515625" style="117" bestFit="1" customWidth="1"/>
    <col min="35" max="35" width="6.421875" style="117" customWidth="1"/>
    <col min="36" max="36" width="3.28125" style="117" customWidth="1"/>
    <col min="37" max="37" width="8.140625" style="117" bestFit="1" customWidth="1"/>
    <col min="38" max="39" width="8.140625" style="118" bestFit="1" customWidth="1"/>
    <col min="40" max="16384" width="9.140625" style="118" customWidth="1"/>
  </cols>
  <sheetData>
    <row r="1" spans="1:23" ht="8.25" customHeight="1" thickBot="1">
      <c r="A1" s="1741" t="s">
        <v>155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  <c r="S1" s="1741"/>
      <c r="T1" s="1741"/>
      <c r="U1" s="1741"/>
      <c r="V1" s="1741"/>
      <c r="W1" s="1741"/>
    </row>
    <row r="2" spans="1:39" s="120" customFormat="1" ht="7.5" customHeight="1">
      <c r="A2" s="145"/>
      <c r="B2" s="146" t="s">
        <v>156</v>
      </c>
      <c r="C2" s="147"/>
      <c r="D2" s="147"/>
      <c r="E2" s="147"/>
      <c r="F2" s="147"/>
      <c r="G2" s="147"/>
      <c r="H2" s="147"/>
      <c r="I2" s="147"/>
      <c r="J2" s="148"/>
      <c r="K2" s="149"/>
      <c r="L2" s="150"/>
      <c r="M2" s="151"/>
      <c r="N2" s="152" t="s">
        <v>157</v>
      </c>
      <c r="O2" s="153" t="s">
        <v>158</v>
      </c>
      <c r="P2" s="154"/>
      <c r="Q2" s="155" t="s">
        <v>159</v>
      </c>
      <c r="R2" s="156"/>
      <c r="S2" s="157" t="s">
        <v>160</v>
      </c>
      <c r="T2" s="158"/>
      <c r="U2" s="159" t="s">
        <v>161</v>
      </c>
      <c r="V2" s="160"/>
      <c r="W2" s="161"/>
      <c r="X2" s="115"/>
      <c r="Y2" s="119"/>
      <c r="Z2" s="119"/>
      <c r="AA2" s="119"/>
      <c r="AH2" s="115"/>
      <c r="AI2" s="115"/>
      <c r="AJ2" s="115"/>
      <c r="AK2" s="115"/>
      <c r="AL2" s="115"/>
      <c r="AM2" s="115"/>
    </row>
    <row r="3" spans="1:27" s="120" customFormat="1" ht="8.25" customHeight="1" thickBot="1">
      <c r="A3" s="162" t="s">
        <v>150</v>
      </c>
      <c r="B3" s="163">
        <v>1993</v>
      </c>
      <c r="C3" s="164">
        <v>1995</v>
      </c>
      <c r="D3" s="164">
        <v>1996</v>
      </c>
      <c r="E3" s="164">
        <v>1997</v>
      </c>
      <c r="F3" s="164">
        <v>1998</v>
      </c>
      <c r="G3" s="164">
        <v>1999</v>
      </c>
      <c r="H3" s="164">
        <v>2000</v>
      </c>
      <c r="I3" s="164">
        <v>2001</v>
      </c>
      <c r="J3" s="165">
        <v>2002</v>
      </c>
      <c r="K3" s="166">
        <v>2003</v>
      </c>
      <c r="L3" s="166">
        <v>2004</v>
      </c>
      <c r="M3" s="167">
        <v>2005</v>
      </c>
      <c r="N3" s="168">
        <v>2005</v>
      </c>
      <c r="O3" s="165">
        <v>2004</v>
      </c>
      <c r="P3" s="169">
        <v>2005</v>
      </c>
      <c r="Q3" s="170">
        <v>2004</v>
      </c>
      <c r="R3" s="65">
        <v>2005</v>
      </c>
      <c r="S3" s="171" t="s">
        <v>154</v>
      </c>
      <c r="T3" s="172" t="s">
        <v>163</v>
      </c>
      <c r="U3" s="163">
        <v>2004</v>
      </c>
      <c r="V3" s="173">
        <v>2005</v>
      </c>
      <c r="W3" s="174" t="s">
        <v>152</v>
      </c>
      <c r="X3" s="115"/>
      <c r="Y3" s="121"/>
      <c r="Z3" s="121"/>
      <c r="AA3" s="122"/>
    </row>
    <row r="4" spans="1:37" ht="8.25" customHeight="1">
      <c r="A4" s="175" t="s">
        <v>54</v>
      </c>
      <c r="B4" s="176">
        <v>0.4191114836546521</v>
      </c>
      <c r="C4" s="177">
        <v>0.3436426116838488</v>
      </c>
      <c r="D4" s="177">
        <v>1.1804384485666104</v>
      </c>
      <c r="E4" s="177">
        <v>0.4219409282700422</v>
      </c>
      <c r="F4" s="177">
        <v>0.25295109612141653</v>
      </c>
      <c r="G4" s="177">
        <v>0.16877637130801687</v>
      </c>
      <c r="H4" s="177">
        <v>0.16891891891891891</v>
      </c>
      <c r="I4" s="177">
        <v>0.16863406408094436</v>
      </c>
      <c r="J4" s="177">
        <v>0.08431703204047218</v>
      </c>
      <c r="K4" s="177">
        <v>0</v>
      </c>
      <c r="L4" s="177">
        <v>0</v>
      </c>
      <c r="M4" s="178">
        <v>0</v>
      </c>
      <c r="N4" s="179">
        <f aca="true" t="shared" si="0" ref="N4:N35">RANK(M4,M$4:M$53,1)</f>
        <v>1</v>
      </c>
      <c r="O4" s="180">
        <v>1178</v>
      </c>
      <c r="P4" s="230">
        <v>1167</v>
      </c>
      <c r="Q4" s="181">
        <v>0</v>
      </c>
      <c r="R4" s="1088">
        <v>0</v>
      </c>
      <c r="S4" s="182">
        <f aca="true" t="shared" si="1" ref="S4:S35">M4-L4</f>
        <v>0</v>
      </c>
      <c r="T4" s="183">
        <f aca="true" t="shared" si="2" ref="T4:T35">L4-$B4</f>
        <v>-0.4191114836546521</v>
      </c>
      <c r="U4" s="176">
        <v>0</v>
      </c>
      <c r="V4" s="184">
        <f aca="true" t="shared" si="3" ref="V4:V35">M4/M$55</f>
        <v>0</v>
      </c>
      <c r="W4" s="185" t="s">
        <v>54</v>
      </c>
      <c r="AB4" s="118"/>
      <c r="AC4" s="118"/>
      <c r="AD4" s="118"/>
      <c r="AE4" s="118"/>
      <c r="AF4" s="118"/>
      <c r="AG4" s="118"/>
      <c r="AH4" s="118"/>
      <c r="AI4" s="118"/>
      <c r="AJ4" s="118"/>
      <c r="AK4" s="118"/>
    </row>
    <row r="5" spans="1:37" ht="8.25" customHeight="1">
      <c r="A5" s="186" t="s">
        <v>58</v>
      </c>
      <c r="B5" s="187">
        <v>1.4285714285714286</v>
      </c>
      <c r="C5" s="188">
        <v>1.3888888888888888</v>
      </c>
      <c r="D5" s="188">
        <v>0.46296296296296297</v>
      </c>
      <c r="E5" s="188">
        <v>0.91324200913242</v>
      </c>
      <c r="F5" s="188">
        <v>0.91324200913242</v>
      </c>
      <c r="G5" s="188">
        <v>1.3392857142857142</v>
      </c>
      <c r="H5" s="188">
        <v>1.4354066985645932</v>
      </c>
      <c r="I5" s="188">
        <v>0.9569377990430622</v>
      </c>
      <c r="J5" s="188">
        <v>0.9569377990430622</v>
      </c>
      <c r="K5" s="188">
        <v>0.9302325581395349</v>
      </c>
      <c r="L5" s="188">
        <v>0</v>
      </c>
      <c r="M5" s="189">
        <v>0</v>
      </c>
      <c r="N5" s="179">
        <f t="shared" si="0"/>
        <v>1</v>
      </c>
      <c r="O5" s="190">
        <v>155</v>
      </c>
      <c r="P5" s="231">
        <v>161</v>
      </c>
      <c r="Q5" s="191">
        <v>0</v>
      </c>
      <c r="R5" s="1084">
        <v>0</v>
      </c>
      <c r="S5" s="182">
        <f t="shared" si="1"/>
        <v>0</v>
      </c>
      <c r="T5" s="192">
        <f t="shared" si="2"/>
        <v>-1.4285714285714286</v>
      </c>
      <c r="U5" s="187">
        <v>0</v>
      </c>
      <c r="V5" s="184">
        <f t="shared" si="3"/>
        <v>0</v>
      </c>
      <c r="W5" s="193" t="s">
        <v>58</v>
      </c>
      <c r="AB5" s="118"/>
      <c r="AC5" s="118"/>
      <c r="AD5" s="118"/>
      <c r="AE5" s="118"/>
      <c r="AF5" s="118"/>
      <c r="AG5" s="118"/>
      <c r="AH5" s="118"/>
      <c r="AI5" s="118"/>
      <c r="AJ5" s="118"/>
      <c r="AK5" s="118"/>
    </row>
    <row r="6" spans="1:37" ht="8.25" customHeight="1">
      <c r="A6" s="186" t="s">
        <v>78</v>
      </c>
      <c r="B6" s="187">
        <v>6.552901023890785</v>
      </c>
      <c r="C6" s="188">
        <v>5.90443686006826</v>
      </c>
      <c r="D6" s="188">
        <v>5.938566552901024</v>
      </c>
      <c r="E6" s="188">
        <v>4.334470989761092</v>
      </c>
      <c r="F6" s="188">
        <v>4.335950836462956</v>
      </c>
      <c r="G6" s="188">
        <v>4.233526800955958</v>
      </c>
      <c r="H6" s="188">
        <v>4.2320819112627985</v>
      </c>
      <c r="I6" s="188">
        <v>3.78839590443686</v>
      </c>
      <c r="J6" s="188">
        <v>3.789689313758962</v>
      </c>
      <c r="K6" s="188">
        <v>3.1697341513292434</v>
      </c>
      <c r="L6" s="188">
        <v>0</v>
      </c>
      <c r="M6" s="189">
        <v>0</v>
      </c>
      <c r="N6" s="179">
        <f t="shared" si="0"/>
        <v>1</v>
      </c>
      <c r="O6" s="190">
        <v>2933</v>
      </c>
      <c r="P6" s="231">
        <v>2933</v>
      </c>
      <c r="Q6" s="191">
        <v>0</v>
      </c>
      <c r="R6" s="1084">
        <v>0</v>
      </c>
      <c r="S6" s="182">
        <f t="shared" si="1"/>
        <v>0</v>
      </c>
      <c r="T6" s="192">
        <f t="shared" si="2"/>
        <v>-6.552901023890785</v>
      </c>
      <c r="U6" s="187">
        <v>0</v>
      </c>
      <c r="V6" s="184">
        <f t="shared" si="3"/>
        <v>0</v>
      </c>
      <c r="W6" s="193" t="s">
        <v>78</v>
      </c>
      <c r="AB6" s="118"/>
      <c r="AC6" s="118"/>
      <c r="AD6" s="118"/>
      <c r="AE6" s="118"/>
      <c r="AF6" s="118"/>
      <c r="AG6" s="118"/>
      <c r="AH6" s="118"/>
      <c r="AI6" s="118"/>
      <c r="AJ6" s="118"/>
      <c r="AK6" s="118"/>
    </row>
    <row r="7" spans="1:37" ht="8.25" customHeight="1">
      <c r="A7" s="186" t="s">
        <v>81</v>
      </c>
      <c r="B7" s="187">
        <v>15.473887814313347</v>
      </c>
      <c r="C7" s="188">
        <v>6.25</v>
      </c>
      <c r="D7" s="188">
        <v>3.75234521575985</v>
      </c>
      <c r="E7" s="188">
        <v>3.3834586466165413</v>
      </c>
      <c r="F7" s="188">
        <v>1.6917293233082706</v>
      </c>
      <c r="G7" s="188">
        <v>1.3133208255159474</v>
      </c>
      <c r="H7" s="188">
        <v>1.3108614232209739</v>
      </c>
      <c r="I7" s="188">
        <v>1.1363636363636365</v>
      </c>
      <c r="J7" s="188">
        <v>1.125703564727955</v>
      </c>
      <c r="K7" s="188">
        <v>0</v>
      </c>
      <c r="L7" s="188">
        <v>0</v>
      </c>
      <c r="M7" s="189">
        <v>0</v>
      </c>
      <c r="N7" s="179">
        <f t="shared" si="0"/>
        <v>1</v>
      </c>
      <c r="O7" s="190">
        <v>254</v>
      </c>
      <c r="P7" s="231">
        <v>252</v>
      </c>
      <c r="Q7" s="191">
        <v>0</v>
      </c>
      <c r="R7" s="1084">
        <v>0</v>
      </c>
      <c r="S7" s="182">
        <f t="shared" si="1"/>
        <v>0</v>
      </c>
      <c r="T7" s="192">
        <f t="shared" si="2"/>
        <v>-15.473887814313347</v>
      </c>
      <c r="U7" s="187">
        <v>0</v>
      </c>
      <c r="V7" s="184">
        <f t="shared" si="3"/>
        <v>0</v>
      </c>
      <c r="W7" s="193" t="s">
        <v>81</v>
      </c>
      <c r="AB7" s="118"/>
      <c r="AC7" s="118"/>
      <c r="AD7" s="118"/>
      <c r="AE7" s="118"/>
      <c r="AF7" s="118"/>
      <c r="AG7" s="118"/>
      <c r="AH7" s="118"/>
      <c r="AI7" s="118"/>
      <c r="AJ7" s="118"/>
      <c r="AK7" s="118"/>
    </row>
    <row r="8" spans="1:37" ht="8.25" customHeight="1">
      <c r="A8" s="186" t="s">
        <v>83</v>
      </c>
      <c r="B8" s="187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9">
        <v>0</v>
      </c>
      <c r="N8" s="179">
        <f t="shared" si="0"/>
        <v>1</v>
      </c>
      <c r="O8" s="190">
        <v>1396</v>
      </c>
      <c r="P8" s="231">
        <v>1405</v>
      </c>
      <c r="Q8" s="191">
        <v>0</v>
      </c>
      <c r="R8" s="1084">
        <v>0</v>
      </c>
      <c r="S8" s="182">
        <f t="shared" si="1"/>
        <v>0</v>
      </c>
      <c r="T8" s="192">
        <f t="shared" si="2"/>
        <v>0</v>
      </c>
      <c r="U8" s="187">
        <v>0</v>
      </c>
      <c r="V8" s="184">
        <f t="shared" si="3"/>
        <v>0</v>
      </c>
      <c r="W8" s="193" t="s">
        <v>83</v>
      </c>
      <c r="AB8" s="118"/>
      <c r="AC8" s="118"/>
      <c r="AD8" s="118"/>
      <c r="AE8" s="118"/>
      <c r="AF8" s="118"/>
      <c r="AG8" s="118"/>
      <c r="AH8" s="118"/>
      <c r="AI8" s="118"/>
      <c r="AJ8" s="118"/>
      <c r="AK8" s="118"/>
    </row>
    <row r="9" spans="1:37" ht="8.25" customHeight="1">
      <c r="A9" s="186" t="s">
        <v>91</v>
      </c>
      <c r="B9" s="187">
        <v>3.9350912778904665</v>
      </c>
      <c r="C9" s="188">
        <v>3.620621802439984</v>
      </c>
      <c r="D9" s="188">
        <v>2.989771833202203</v>
      </c>
      <c r="E9" s="188">
        <v>2.4803149606299213</v>
      </c>
      <c r="F9" s="188">
        <v>1.4960629921259843</v>
      </c>
      <c r="G9" s="188">
        <v>1.1806375442739079</v>
      </c>
      <c r="H9" s="188">
        <v>0.6692913385826772</v>
      </c>
      <c r="I9" s="188">
        <v>0</v>
      </c>
      <c r="J9" s="188">
        <v>0</v>
      </c>
      <c r="K9" s="188">
        <v>0</v>
      </c>
      <c r="L9" s="188">
        <v>0</v>
      </c>
      <c r="M9" s="189">
        <v>0</v>
      </c>
      <c r="N9" s="179">
        <f t="shared" si="0"/>
        <v>1</v>
      </c>
      <c r="O9" s="190">
        <v>2536</v>
      </c>
      <c r="P9" s="231">
        <v>2536</v>
      </c>
      <c r="Q9" s="191">
        <v>0</v>
      </c>
      <c r="R9" s="1084">
        <v>0</v>
      </c>
      <c r="S9" s="182">
        <f t="shared" si="1"/>
        <v>0</v>
      </c>
      <c r="T9" s="192">
        <f t="shared" si="2"/>
        <v>-3.9350912778904665</v>
      </c>
      <c r="U9" s="187">
        <v>0</v>
      </c>
      <c r="V9" s="184">
        <f t="shared" si="3"/>
        <v>0</v>
      </c>
      <c r="W9" s="193" t="s">
        <v>91</v>
      </c>
      <c r="AB9" s="118"/>
      <c r="AC9" s="118"/>
      <c r="AD9" s="118"/>
      <c r="AE9" s="118"/>
      <c r="AF9" s="118"/>
      <c r="AG9" s="118"/>
      <c r="AH9" s="118"/>
      <c r="AI9" s="118"/>
      <c r="AJ9" s="118"/>
      <c r="AK9" s="118"/>
    </row>
    <row r="10" spans="1:37" ht="8.25" customHeight="1">
      <c r="A10" s="186" t="s">
        <v>94</v>
      </c>
      <c r="B10" s="187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9">
        <v>0</v>
      </c>
      <c r="N10" s="179">
        <f t="shared" si="0"/>
        <v>1</v>
      </c>
      <c r="O10" s="190">
        <v>972</v>
      </c>
      <c r="P10" s="231">
        <v>987</v>
      </c>
      <c r="Q10" s="191">
        <v>0</v>
      </c>
      <c r="R10" s="1084">
        <v>0</v>
      </c>
      <c r="S10" s="182">
        <f t="shared" si="1"/>
        <v>0</v>
      </c>
      <c r="T10" s="192">
        <f t="shared" si="2"/>
        <v>0</v>
      </c>
      <c r="U10" s="187">
        <v>0</v>
      </c>
      <c r="V10" s="184">
        <f t="shared" si="3"/>
        <v>0</v>
      </c>
      <c r="W10" s="193" t="s">
        <v>94</v>
      </c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</row>
    <row r="11" spans="1:37" ht="8.25" customHeight="1">
      <c r="A11" s="186" t="s">
        <v>63</v>
      </c>
      <c r="B11" s="187">
        <v>3.5650623885918007</v>
      </c>
      <c r="C11" s="188">
        <v>2.7332144979203803</v>
      </c>
      <c r="D11" s="188">
        <v>2.494061757719715</v>
      </c>
      <c r="E11" s="188">
        <v>1.4277215942891137</v>
      </c>
      <c r="F11" s="188">
        <v>1.1954572624028692</v>
      </c>
      <c r="G11" s="188">
        <v>0.9592326139088729</v>
      </c>
      <c r="H11" s="188">
        <v>0.6516587677725119</v>
      </c>
      <c r="I11" s="188">
        <v>0.6376811594202898</v>
      </c>
      <c r="J11" s="188">
        <v>0.5217391304347826</v>
      </c>
      <c r="K11" s="188">
        <v>0.5229517722254503</v>
      </c>
      <c r="L11" s="188">
        <v>0.5266237565827969</v>
      </c>
      <c r="M11" s="189">
        <v>0.5229517722254503</v>
      </c>
      <c r="N11" s="179">
        <f t="shared" si="0"/>
        <v>8</v>
      </c>
      <c r="O11" s="190">
        <v>1709</v>
      </c>
      <c r="P11" s="231">
        <v>1721</v>
      </c>
      <c r="Q11" s="191">
        <v>9</v>
      </c>
      <c r="R11" s="1084">
        <v>9</v>
      </c>
      <c r="S11" s="182">
        <f t="shared" si="1"/>
        <v>-0.0036719843573466138</v>
      </c>
      <c r="T11" s="192">
        <f t="shared" si="2"/>
        <v>-3.0384386320090035</v>
      </c>
      <c r="U11" s="187">
        <v>0.049114993755724104</v>
      </c>
      <c r="V11" s="184">
        <f t="shared" si="3"/>
        <v>0.048866018955796085</v>
      </c>
      <c r="W11" s="193" t="s">
        <v>63</v>
      </c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</row>
    <row r="12" spans="1:37" ht="8.25" customHeight="1">
      <c r="A12" s="186" t="s">
        <v>66</v>
      </c>
      <c r="B12" s="187">
        <v>8.12776723592663</v>
      </c>
      <c r="C12" s="188">
        <v>8.114935269971582</v>
      </c>
      <c r="D12" s="188">
        <v>6.843267108167771</v>
      </c>
      <c r="E12" s="188">
        <v>4.7544080604534</v>
      </c>
      <c r="F12" s="188">
        <v>5.0157728706624605</v>
      </c>
      <c r="G12" s="188">
        <v>4.9842271293375395</v>
      </c>
      <c r="H12" s="188">
        <v>4.901960784313726</v>
      </c>
      <c r="I12" s="188">
        <v>1.8987341772151898</v>
      </c>
      <c r="J12" s="188">
        <v>1.2326169405815424</v>
      </c>
      <c r="K12" s="188">
        <v>1.4299332697807436</v>
      </c>
      <c r="L12" s="188">
        <v>0.8637236084452975</v>
      </c>
      <c r="M12" s="189">
        <v>0.8135372600065083</v>
      </c>
      <c r="N12" s="179">
        <f t="shared" si="0"/>
        <v>9</v>
      </c>
      <c r="O12" s="190">
        <v>3126</v>
      </c>
      <c r="P12" s="231">
        <v>3073</v>
      </c>
      <c r="Q12" s="191">
        <v>27</v>
      </c>
      <c r="R12" s="1084">
        <v>25</v>
      </c>
      <c r="S12" s="182">
        <f t="shared" si="1"/>
        <v>-0.05018634843878922</v>
      </c>
      <c r="T12" s="192">
        <f t="shared" si="2"/>
        <v>-7.264043627481332</v>
      </c>
      <c r="U12" s="187">
        <v>0.08055424599667227</v>
      </c>
      <c r="V12" s="184">
        <f t="shared" si="3"/>
        <v>0.07601910784152752</v>
      </c>
      <c r="W12" s="193" t="s">
        <v>66</v>
      </c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</row>
    <row r="13" spans="1:37" ht="8.25" customHeight="1">
      <c r="A13" s="186" t="s">
        <v>76</v>
      </c>
      <c r="B13" s="187">
        <v>6.559877955758962</v>
      </c>
      <c r="C13" s="188">
        <v>4.271548436308162</v>
      </c>
      <c r="D13" s="188">
        <v>3.8138825324180017</v>
      </c>
      <c r="E13" s="188">
        <v>2.9366895499618613</v>
      </c>
      <c r="F13" s="188">
        <v>2.9748283752860414</v>
      </c>
      <c r="G13" s="188">
        <v>3.0499428135722457</v>
      </c>
      <c r="H13" s="188">
        <v>1.8306636155606408</v>
      </c>
      <c r="I13" s="188">
        <v>1.9076688286913392</v>
      </c>
      <c r="J13" s="188">
        <v>4.044257916825639</v>
      </c>
      <c r="K13" s="188">
        <v>3.095147115017195</v>
      </c>
      <c r="L13" s="188">
        <v>2.406417112299465</v>
      </c>
      <c r="M13" s="189">
        <v>1.0313216195569137</v>
      </c>
      <c r="N13" s="179">
        <f t="shared" si="0"/>
        <v>10</v>
      </c>
      <c r="O13" s="190">
        <v>2618</v>
      </c>
      <c r="P13" s="231">
        <v>2618</v>
      </c>
      <c r="Q13" s="191">
        <v>63</v>
      </c>
      <c r="R13" s="1084">
        <v>27</v>
      </c>
      <c r="S13" s="182">
        <f t="shared" si="1"/>
        <v>-1.3750954927425514</v>
      </c>
      <c r="T13" s="192">
        <f t="shared" si="2"/>
        <v>-4.153460843459497</v>
      </c>
      <c r="U13" s="187">
        <v>0.2244318832313703</v>
      </c>
      <c r="V13" s="184">
        <f t="shared" si="3"/>
        <v>0.09636946366263377</v>
      </c>
      <c r="W13" s="193" t="s">
        <v>76</v>
      </c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</row>
    <row r="14" spans="1:37" ht="8.25" customHeight="1">
      <c r="A14" s="186" t="s">
        <v>57</v>
      </c>
      <c r="B14" s="187">
        <v>2.2813688212927756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1.2195121951219512</v>
      </c>
      <c r="L14" s="188">
        <v>1.2195121951219512</v>
      </c>
      <c r="M14" s="189">
        <v>1.2195121951219512</v>
      </c>
      <c r="N14" s="179">
        <f t="shared" si="0"/>
        <v>11</v>
      </c>
      <c r="O14" s="190">
        <v>164</v>
      </c>
      <c r="P14" s="231">
        <v>164</v>
      </c>
      <c r="Q14" s="191">
        <v>2</v>
      </c>
      <c r="R14" s="1084">
        <v>2</v>
      </c>
      <c r="S14" s="182">
        <f t="shared" si="1"/>
        <v>0</v>
      </c>
      <c r="T14" s="192">
        <f t="shared" si="2"/>
        <v>-1.0618566261708244</v>
      </c>
      <c r="U14" s="187">
        <v>0.11373648282998983</v>
      </c>
      <c r="V14" s="184">
        <f t="shared" si="3"/>
        <v>0.11395449677903124</v>
      </c>
      <c r="W14" s="193" t="s">
        <v>57</v>
      </c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</row>
    <row r="15" spans="1:37" ht="8.25" customHeight="1">
      <c r="A15" s="186" t="s">
        <v>60</v>
      </c>
      <c r="B15" s="187">
        <v>1.1965192168237855</v>
      </c>
      <c r="C15" s="188">
        <v>1.4695340501792113</v>
      </c>
      <c r="D15" s="188">
        <v>1.6469745793054065</v>
      </c>
      <c r="E15" s="188">
        <v>1.64638511095204</v>
      </c>
      <c r="F15" s="188">
        <v>2.187163858013625</v>
      </c>
      <c r="G15" s="188">
        <v>2.2158684774839172</v>
      </c>
      <c r="H15" s="188">
        <v>2.500893176134334</v>
      </c>
      <c r="I15" s="188">
        <v>2.6690391459074734</v>
      </c>
      <c r="J15" s="188">
        <v>2.3479188900747063</v>
      </c>
      <c r="K15" s="188">
        <v>1.6037063435495367</v>
      </c>
      <c r="L15" s="188">
        <v>1.7100660707345512</v>
      </c>
      <c r="M15" s="189">
        <v>1.343054489639294</v>
      </c>
      <c r="N15" s="179">
        <f t="shared" si="0"/>
        <v>12</v>
      </c>
      <c r="O15" s="190">
        <v>2573</v>
      </c>
      <c r="P15" s="231">
        <v>2606</v>
      </c>
      <c r="Q15" s="191">
        <v>44</v>
      </c>
      <c r="R15" s="1084">
        <v>35</v>
      </c>
      <c r="S15" s="182">
        <f t="shared" si="1"/>
        <v>-0.3670115810952572</v>
      </c>
      <c r="T15" s="192">
        <f t="shared" si="2"/>
        <v>0.5135468539107657</v>
      </c>
      <c r="U15" s="187">
        <v>0.15948745823964375</v>
      </c>
      <c r="V15" s="184">
        <f t="shared" si="3"/>
        <v>0.1254986207812048</v>
      </c>
      <c r="W15" s="193" t="s">
        <v>60</v>
      </c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</row>
    <row r="16" spans="1:37" ht="8.25" customHeight="1">
      <c r="A16" s="186" t="s">
        <v>79</v>
      </c>
      <c r="B16" s="187">
        <v>4.774052478134111</v>
      </c>
      <c r="C16" s="188">
        <v>4.735883424408015</v>
      </c>
      <c r="D16" s="188">
        <v>4.727006229388055</v>
      </c>
      <c r="E16" s="188">
        <v>4.698972099853157</v>
      </c>
      <c r="F16" s="188">
        <v>4.786450662739322</v>
      </c>
      <c r="G16" s="188">
        <v>4.240412979351032</v>
      </c>
      <c r="H16" s="188">
        <v>3.722816070770365</v>
      </c>
      <c r="I16" s="188">
        <v>3.668378576669112</v>
      </c>
      <c r="J16" s="188">
        <v>3.58974358974359</v>
      </c>
      <c r="K16" s="188">
        <v>1.3215859030837005</v>
      </c>
      <c r="L16" s="188">
        <v>1.4449796220822526</v>
      </c>
      <c r="M16" s="189">
        <v>1.5561319007039645</v>
      </c>
      <c r="N16" s="179">
        <f t="shared" si="0"/>
        <v>13</v>
      </c>
      <c r="O16" s="190">
        <v>2699</v>
      </c>
      <c r="P16" s="231">
        <v>2699</v>
      </c>
      <c r="Q16" s="191">
        <v>39</v>
      </c>
      <c r="R16" s="1084">
        <v>42</v>
      </c>
      <c r="S16" s="182">
        <f t="shared" si="1"/>
        <v>0.11115227862171184</v>
      </c>
      <c r="T16" s="192">
        <f t="shared" si="2"/>
        <v>-3.3290728560518588</v>
      </c>
      <c r="U16" s="187">
        <v>0.13476445798084752</v>
      </c>
      <c r="V16" s="184">
        <f t="shared" si="3"/>
        <v>0.1454091466865445</v>
      </c>
      <c r="W16" s="193" t="s">
        <v>79</v>
      </c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</row>
    <row r="17" spans="1:37" ht="8.25" customHeight="1">
      <c r="A17" s="186" t="s">
        <v>100</v>
      </c>
      <c r="B17" s="187">
        <v>1.8359853121175032</v>
      </c>
      <c r="C17" s="188">
        <v>1.8371096142069812</v>
      </c>
      <c r="D17" s="188">
        <v>1.838235294117647</v>
      </c>
      <c r="E17" s="188">
        <v>1.837109614206981</v>
      </c>
      <c r="F17" s="188">
        <v>1.7614494212380474</v>
      </c>
      <c r="G17" s="188">
        <v>1.7119838872104733</v>
      </c>
      <c r="H17" s="188">
        <v>1.7128463476070528</v>
      </c>
      <c r="I17" s="188">
        <v>1.6582914572864322</v>
      </c>
      <c r="J17" s="188">
        <v>1.860231271995978</v>
      </c>
      <c r="K17" s="188">
        <v>1.9617706237424548</v>
      </c>
      <c r="L17" s="188">
        <v>1.8108651911468814</v>
      </c>
      <c r="M17" s="189">
        <v>1.860231271995978</v>
      </c>
      <c r="N17" s="179">
        <f t="shared" si="0"/>
        <v>14</v>
      </c>
      <c r="O17" s="190">
        <v>1988</v>
      </c>
      <c r="P17" s="231">
        <v>1989</v>
      </c>
      <c r="Q17" s="191">
        <v>36</v>
      </c>
      <c r="R17" s="1084">
        <v>37</v>
      </c>
      <c r="S17" s="182">
        <f t="shared" si="1"/>
        <v>0.04936608084909655</v>
      </c>
      <c r="T17" s="192">
        <f t="shared" si="2"/>
        <v>-0.025120120970621773</v>
      </c>
      <c r="U17" s="187">
        <v>0.1688883789306489</v>
      </c>
      <c r="V17" s="184">
        <f t="shared" si="3"/>
        <v>0.17382500916419347</v>
      </c>
      <c r="W17" s="193" t="s">
        <v>100</v>
      </c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</row>
    <row r="18" spans="1:37" ht="8.25" customHeight="1">
      <c r="A18" s="186" t="s">
        <v>86</v>
      </c>
      <c r="B18" s="187">
        <v>5.682819383259912</v>
      </c>
      <c r="C18" s="188">
        <v>4.52049007182087</v>
      </c>
      <c r="D18" s="188">
        <v>3.5065483734685254</v>
      </c>
      <c r="E18" s="188">
        <v>4.604985213350233</v>
      </c>
      <c r="F18" s="188">
        <v>3.633291085762569</v>
      </c>
      <c r="G18" s="188">
        <v>4.647232784114913</v>
      </c>
      <c r="H18" s="188">
        <v>3.7505267593763167</v>
      </c>
      <c r="I18" s="188">
        <v>3.705263157894737</v>
      </c>
      <c r="J18" s="188">
        <v>2.7672955974842766</v>
      </c>
      <c r="K18" s="188">
        <v>2.85097192224622</v>
      </c>
      <c r="L18" s="188">
        <v>2.93482952093224</v>
      </c>
      <c r="M18" s="189">
        <v>2.7213822894168467</v>
      </c>
      <c r="N18" s="179">
        <f t="shared" si="0"/>
        <v>15</v>
      </c>
      <c r="O18" s="190">
        <v>2317</v>
      </c>
      <c r="P18" s="231">
        <v>2315</v>
      </c>
      <c r="Q18" s="191">
        <v>68</v>
      </c>
      <c r="R18" s="1084">
        <v>63</v>
      </c>
      <c r="S18" s="182">
        <f t="shared" si="1"/>
        <v>-0.21344723151539347</v>
      </c>
      <c r="T18" s="192">
        <f t="shared" si="2"/>
        <v>-2.747989862327672</v>
      </c>
      <c r="U18" s="187">
        <v>0.2737136936814948</v>
      </c>
      <c r="V18" s="184">
        <f t="shared" si="3"/>
        <v>0.2542932744537691</v>
      </c>
      <c r="W18" s="193" t="s">
        <v>86</v>
      </c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</row>
    <row r="19" spans="1:37" ht="8.25" customHeight="1">
      <c r="A19" s="186" t="s">
        <v>98</v>
      </c>
      <c r="B19" s="187">
        <v>10.980966325036604</v>
      </c>
      <c r="C19" s="188">
        <v>9.469696969696969</v>
      </c>
      <c r="D19" s="188">
        <v>9.976176295413937</v>
      </c>
      <c r="E19" s="188">
        <v>8.6386654751266</v>
      </c>
      <c r="F19" s="188">
        <v>7.200238024397501</v>
      </c>
      <c r="G19" s="188">
        <v>6.48038049940547</v>
      </c>
      <c r="H19" s="188">
        <v>5.975029726516052</v>
      </c>
      <c r="I19" s="188">
        <v>6.467958271236959</v>
      </c>
      <c r="J19" s="188">
        <v>5.8350699612980055</v>
      </c>
      <c r="K19" s="188">
        <v>4.148740012292563</v>
      </c>
      <c r="L19" s="188">
        <v>3.0022357074417116</v>
      </c>
      <c r="M19" s="189">
        <v>2.7899686520376177</v>
      </c>
      <c r="N19" s="179">
        <f t="shared" si="0"/>
        <v>16</v>
      </c>
      <c r="O19" s="190">
        <v>3131</v>
      </c>
      <c r="P19" s="231">
        <v>3190</v>
      </c>
      <c r="Q19" s="191">
        <v>94</v>
      </c>
      <c r="R19" s="1084">
        <v>89</v>
      </c>
      <c r="S19" s="182">
        <f t="shared" si="1"/>
        <v>-0.21226705540409396</v>
      </c>
      <c r="T19" s="192">
        <f t="shared" si="2"/>
        <v>-7.978730617594893</v>
      </c>
      <c r="U19" s="187">
        <v>0.2800002585926418</v>
      </c>
      <c r="V19" s="184">
        <f t="shared" si="3"/>
        <v>0.2607021684932195</v>
      </c>
      <c r="W19" s="193" t="s">
        <v>98</v>
      </c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</row>
    <row r="20" spans="1:37" ht="8.25" customHeight="1">
      <c r="A20" s="186" t="s">
        <v>51</v>
      </c>
      <c r="B20" s="187">
        <v>5.5045871559633035</v>
      </c>
      <c r="C20" s="188">
        <v>1.2345679012345678</v>
      </c>
      <c r="D20" s="188">
        <v>0.37037037037037035</v>
      </c>
      <c r="E20" s="188">
        <v>0.37082818294190356</v>
      </c>
      <c r="F20" s="188">
        <v>0.3712871287128713</v>
      </c>
      <c r="G20" s="188">
        <v>3.584672435105068</v>
      </c>
      <c r="H20" s="188">
        <v>3.589108910891089</v>
      </c>
      <c r="I20" s="188">
        <v>3.708281829419036</v>
      </c>
      <c r="J20" s="188">
        <v>3.712871287128713</v>
      </c>
      <c r="K20" s="188">
        <v>3.970223325062035</v>
      </c>
      <c r="L20" s="188">
        <v>3.722084367245657</v>
      </c>
      <c r="M20" s="189">
        <v>3.469640644361834</v>
      </c>
      <c r="N20" s="179">
        <f t="shared" si="0"/>
        <v>17</v>
      </c>
      <c r="O20" s="190">
        <v>806</v>
      </c>
      <c r="P20" s="231">
        <v>807</v>
      </c>
      <c r="Q20" s="191">
        <v>30</v>
      </c>
      <c r="R20" s="1084">
        <v>28</v>
      </c>
      <c r="S20" s="182">
        <f t="shared" si="1"/>
        <v>-0.252443722883823</v>
      </c>
      <c r="T20" s="192">
        <f t="shared" si="2"/>
        <v>-1.7825027887176463</v>
      </c>
      <c r="U20" s="187">
        <v>0.3471361634761476</v>
      </c>
      <c r="V20" s="184">
        <f t="shared" si="3"/>
        <v>0.32421254597850774</v>
      </c>
      <c r="W20" s="193" t="s">
        <v>51</v>
      </c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</row>
    <row r="21" spans="1:37" ht="8.25" customHeight="1">
      <c r="A21" s="186" t="s">
        <v>80</v>
      </c>
      <c r="B21" s="187">
        <v>4.57516339869281</v>
      </c>
      <c r="C21" s="188">
        <v>5.286343612334802</v>
      </c>
      <c r="D21" s="188">
        <v>4.405286343612334</v>
      </c>
      <c r="E21" s="188">
        <v>4.385964912280702</v>
      </c>
      <c r="F21" s="188">
        <v>4.3763676148796495</v>
      </c>
      <c r="G21" s="188">
        <v>4.967602591792657</v>
      </c>
      <c r="H21" s="188">
        <v>4.357298474945534</v>
      </c>
      <c r="I21" s="188">
        <v>5.010893246187364</v>
      </c>
      <c r="J21" s="188">
        <v>3.9473684210526314</v>
      </c>
      <c r="K21" s="188">
        <v>3.3264033264033266</v>
      </c>
      <c r="L21" s="188">
        <v>3.3264033264033266</v>
      </c>
      <c r="M21" s="189">
        <v>3.6312849162011176</v>
      </c>
      <c r="N21" s="179">
        <f t="shared" si="0"/>
        <v>18</v>
      </c>
      <c r="O21" s="190">
        <v>481</v>
      </c>
      <c r="P21" s="231">
        <v>358</v>
      </c>
      <c r="Q21" s="191">
        <v>16</v>
      </c>
      <c r="R21" s="1084">
        <v>13</v>
      </c>
      <c r="S21" s="182">
        <f t="shared" si="1"/>
        <v>0.304881589797791</v>
      </c>
      <c r="T21" s="192">
        <f t="shared" si="2"/>
        <v>-1.2487600722894836</v>
      </c>
      <c r="U21" s="187">
        <v>0.3102334001516563</v>
      </c>
      <c r="V21" s="184">
        <f t="shared" si="3"/>
        <v>0.3393170211353277</v>
      </c>
      <c r="W21" s="193" t="s">
        <v>80</v>
      </c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</row>
    <row r="22" spans="1:37" ht="8.25" customHeight="1">
      <c r="A22" s="186" t="s">
        <v>52</v>
      </c>
      <c r="B22" s="187">
        <v>10.566762728146013</v>
      </c>
      <c r="C22" s="188">
        <v>6.313744536182613</v>
      </c>
      <c r="D22" s="188">
        <v>4.065827686350436</v>
      </c>
      <c r="E22" s="188">
        <v>4.054054054054054</v>
      </c>
      <c r="F22" s="188">
        <v>3.9518072289156625</v>
      </c>
      <c r="G22" s="188">
        <v>4.196816208393632</v>
      </c>
      <c r="H22" s="188">
        <v>3.0230326295585415</v>
      </c>
      <c r="I22" s="188">
        <v>3.1715521383950023</v>
      </c>
      <c r="J22" s="188">
        <v>3.4332688588007736</v>
      </c>
      <c r="K22" s="188">
        <v>2.7924891670678864</v>
      </c>
      <c r="L22" s="188">
        <v>2.164705882352941</v>
      </c>
      <c r="M22" s="189">
        <v>3.822843822843823</v>
      </c>
      <c r="N22" s="179">
        <f t="shared" si="0"/>
        <v>19</v>
      </c>
      <c r="O22" s="190">
        <v>2125</v>
      </c>
      <c r="P22" s="231">
        <v>2145</v>
      </c>
      <c r="Q22" s="191">
        <v>46</v>
      </c>
      <c r="R22" s="1084">
        <v>82</v>
      </c>
      <c r="S22" s="182">
        <f t="shared" si="1"/>
        <v>1.658137940490882</v>
      </c>
      <c r="T22" s="192">
        <f t="shared" si="2"/>
        <v>-8.402056845793073</v>
      </c>
      <c r="U22" s="187">
        <v>0.2018889474045749</v>
      </c>
      <c r="V22" s="184">
        <f t="shared" si="3"/>
        <v>0.35721680015953666</v>
      </c>
      <c r="W22" s="193" t="s">
        <v>52</v>
      </c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</row>
    <row r="23" spans="1:37" ht="8.25" customHeight="1">
      <c r="A23" s="186" t="s">
        <v>89</v>
      </c>
      <c r="B23" s="187">
        <v>22.58064516129032</v>
      </c>
      <c r="C23" s="188">
        <v>7.936507936507936</v>
      </c>
      <c r="D23" s="188">
        <v>7.936507936507937</v>
      </c>
      <c r="E23" s="188">
        <v>10.447761194029852</v>
      </c>
      <c r="F23" s="188">
        <v>10.76923076923077</v>
      </c>
      <c r="G23" s="188">
        <v>13.846153846153847</v>
      </c>
      <c r="H23" s="188">
        <v>10.606060606060606</v>
      </c>
      <c r="I23" s="188">
        <v>10.76923076923077</v>
      </c>
      <c r="J23" s="188">
        <v>6.153846153846154</v>
      </c>
      <c r="K23" s="188">
        <v>2.0833333333333335</v>
      </c>
      <c r="L23" s="188">
        <v>4.081632653061225</v>
      </c>
      <c r="M23" s="189">
        <v>4.166666666666666</v>
      </c>
      <c r="N23" s="179">
        <f t="shared" si="0"/>
        <v>20</v>
      </c>
      <c r="O23" s="190">
        <v>49</v>
      </c>
      <c r="P23" s="231">
        <v>48</v>
      </c>
      <c r="Q23" s="191">
        <v>2</v>
      </c>
      <c r="R23" s="1084">
        <v>2</v>
      </c>
      <c r="S23" s="182">
        <f t="shared" si="1"/>
        <v>0.0850340136054415</v>
      </c>
      <c r="T23" s="192">
        <f t="shared" si="2"/>
        <v>-18.499012508229097</v>
      </c>
      <c r="U23" s="187">
        <v>0.38066904457384354</v>
      </c>
      <c r="V23" s="184">
        <f t="shared" si="3"/>
        <v>0.38934453066169006</v>
      </c>
      <c r="W23" s="193" t="s">
        <v>89</v>
      </c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</row>
    <row r="24" spans="1:37" ht="8.25" customHeight="1">
      <c r="A24" s="186" t="s">
        <v>69</v>
      </c>
      <c r="B24" s="187">
        <v>6.481481481481481</v>
      </c>
      <c r="C24" s="188">
        <v>5.9748427672955975</v>
      </c>
      <c r="D24" s="188">
        <v>6.58307210031348</v>
      </c>
      <c r="E24" s="188">
        <v>6.369426751592357</v>
      </c>
      <c r="F24" s="188">
        <v>5.466237942122186</v>
      </c>
      <c r="G24" s="188">
        <v>4.823151125401929</v>
      </c>
      <c r="H24" s="188">
        <v>4.823151125401929</v>
      </c>
      <c r="I24" s="188">
        <v>6.109324758842444</v>
      </c>
      <c r="J24" s="188">
        <v>6.430868167202572</v>
      </c>
      <c r="K24" s="188">
        <v>6.097560975609756</v>
      </c>
      <c r="L24" s="188">
        <v>6.097560975609756</v>
      </c>
      <c r="M24" s="189">
        <v>4.790419161676647</v>
      </c>
      <c r="N24" s="179">
        <f t="shared" si="0"/>
        <v>21</v>
      </c>
      <c r="O24" s="190">
        <v>164</v>
      </c>
      <c r="P24" s="231">
        <v>167</v>
      </c>
      <c r="Q24" s="191">
        <v>10</v>
      </c>
      <c r="R24" s="1084">
        <v>8</v>
      </c>
      <c r="S24" s="182">
        <f t="shared" si="1"/>
        <v>-1.307141813933109</v>
      </c>
      <c r="T24" s="192">
        <f t="shared" si="2"/>
        <v>-0.38392050587172477</v>
      </c>
      <c r="U24" s="187">
        <v>0.5686824141499491</v>
      </c>
      <c r="V24" s="184">
        <f t="shared" si="3"/>
        <v>0.4476296400421827</v>
      </c>
      <c r="W24" s="193" t="s">
        <v>69</v>
      </c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</row>
    <row r="25" spans="1:37" ht="8.25" customHeight="1">
      <c r="A25" s="186" t="s">
        <v>82</v>
      </c>
      <c r="B25" s="187">
        <v>10.227904391328515</v>
      </c>
      <c r="C25" s="188">
        <v>6.4855875831485585</v>
      </c>
      <c r="D25" s="188">
        <v>7.401224262659989</v>
      </c>
      <c r="E25" s="188">
        <v>7.345575959933222</v>
      </c>
      <c r="F25" s="188">
        <v>6.729699666295884</v>
      </c>
      <c r="G25" s="188">
        <v>7.04381586245147</v>
      </c>
      <c r="H25" s="188">
        <v>6.993392070484582</v>
      </c>
      <c r="I25" s="188">
        <v>7.072368421052632</v>
      </c>
      <c r="J25" s="188">
        <v>7.620614035087719</v>
      </c>
      <c r="K25" s="188">
        <v>5.676855895196507</v>
      </c>
      <c r="L25" s="188">
        <v>4.793028322440087</v>
      </c>
      <c r="M25" s="189">
        <v>4.844855743059336</v>
      </c>
      <c r="N25" s="179">
        <f t="shared" si="0"/>
        <v>22</v>
      </c>
      <c r="O25" s="190">
        <v>1836</v>
      </c>
      <c r="P25" s="231">
        <v>1837</v>
      </c>
      <c r="Q25" s="191">
        <v>88</v>
      </c>
      <c r="R25" s="1084">
        <v>89</v>
      </c>
      <c r="S25" s="182">
        <f t="shared" si="1"/>
        <v>0.051827420619249054</v>
      </c>
      <c r="T25" s="192">
        <f t="shared" si="2"/>
        <v>-5.434876068888428</v>
      </c>
      <c r="U25" s="187">
        <v>0.4470165904690668</v>
      </c>
      <c r="V25" s="184">
        <f t="shared" si="3"/>
        <v>0.45271634049720744</v>
      </c>
      <c r="W25" s="193" t="s">
        <v>82</v>
      </c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</row>
    <row r="26" spans="1:37" ht="8.25" customHeight="1">
      <c r="A26" s="186" t="s">
        <v>73</v>
      </c>
      <c r="B26" s="187">
        <v>11.739983188568226</v>
      </c>
      <c r="C26" s="188">
        <v>8.722393066815767</v>
      </c>
      <c r="D26" s="188">
        <v>6.996921354603974</v>
      </c>
      <c r="E26" s="188">
        <v>8.673754896474538</v>
      </c>
      <c r="F26" s="188">
        <v>8.615384615384615</v>
      </c>
      <c r="G26" s="188">
        <v>8.382229673093043</v>
      </c>
      <c r="H26" s="188">
        <v>7.334076965978807</v>
      </c>
      <c r="I26" s="188">
        <v>7.291956582243251</v>
      </c>
      <c r="J26" s="188">
        <v>5.919955530850473</v>
      </c>
      <c r="K26" s="188">
        <v>5.700778642936596</v>
      </c>
      <c r="L26" s="188">
        <v>5.086640581330352</v>
      </c>
      <c r="M26" s="189">
        <v>5.079542283003071</v>
      </c>
      <c r="N26" s="179">
        <f t="shared" si="0"/>
        <v>23</v>
      </c>
      <c r="O26" s="190">
        <v>3578</v>
      </c>
      <c r="P26" s="231">
        <v>3583</v>
      </c>
      <c r="Q26" s="191">
        <v>182</v>
      </c>
      <c r="R26" s="1084">
        <v>182</v>
      </c>
      <c r="S26" s="182">
        <f t="shared" si="1"/>
        <v>-0.0070982983272811495</v>
      </c>
      <c r="T26" s="192">
        <f t="shared" si="2"/>
        <v>-6.6533426072378745</v>
      </c>
      <c r="U26" s="187">
        <v>0.47440001949546345</v>
      </c>
      <c r="V26" s="184">
        <f t="shared" si="3"/>
        <v>0.4746460814764897</v>
      </c>
      <c r="W26" s="193" t="s">
        <v>73</v>
      </c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</row>
    <row r="27" spans="1:37" ht="8.25" customHeight="1">
      <c r="A27" s="186" t="s">
        <v>55</v>
      </c>
      <c r="B27" s="187">
        <v>5.823451910408433</v>
      </c>
      <c r="C27" s="188">
        <v>5.228935247900298</v>
      </c>
      <c r="D27" s="188">
        <v>5.2346080824518575</v>
      </c>
      <c r="E27" s="188">
        <v>5.291723202170964</v>
      </c>
      <c r="F27" s="188">
        <v>5.224489795918367</v>
      </c>
      <c r="G27" s="188">
        <v>5.150447275684467</v>
      </c>
      <c r="H27" s="188">
        <v>5.106727911375304</v>
      </c>
      <c r="I27" s="188">
        <v>5.112419700214133</v>
      </c>
      <c r="J27" s="188">
        <v>5.237968625365594</v>
      </c>
      <c r="K27" s="188">
        <v>5.118635030658491</v>
      </c>
      <c r="L27" s="188">
        <v>5.289874432273577</v>
      </c>
      <c r="M27" s="189">
        <v>5.305555555555555</v>
      </c>
      <c r="N27" s="179">
        <f t="shared" si="0"/>
        <v>24</v>
      </c>
      <c r="O27" s="190">
        <v>3743</v>
      </c>
      <c r="P27" s="231">
        <v>3600</v>
      </c>
      <c r="Q27" s="191">
        <v>198</v>
      </c>
      <c r="R27" s="1084">
        <v>191</v>
      </c>
      <c r="S27" s="182">
        <f t="shared" si="1"/>
        <v>0.015681123281978238</v>
      </c>
      <c r="T27" s="192">
        <f t="shared" si="2"/>
        <v>-0.5335774781348555</v>
      </c>
      <c r="U27" s="187">
        <v>0.49335440428205046</v>
      </c>
      <c r="V27" s="184">
        <f t="shared" si="3"/>
        <v>0.49576536904255203</v>
      </c>
      <c r="W27" s="193" t="s">
        <v>55</v>
      </c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</row>
    <row r="28" spans="1:37" ht="8.25" customHeight="1">
      <c r="A28" s="186" t="s">
        <v>65</v>
      </c>
      <c r="B28" s="187">
        <v>6.87245195107746</v>
      </c>
      <c r="C28" s="188">
        <v>6.176470588235294</v>
      </c>
      <c r="D28" s="188">
        <v>6.121247792819306</v>
      </c>
      <c r="E28" s="188">
        <v>6.213364595545134</v>
      </c>
      <c r="F28" s="188">
        <v>6.323185011709602</v>
      </c>
      <c r="G28" s="188">
        <v>6.492753623188406</v>
      </c>
      <c r="H28" s="188">
        <v>6.311522872032426</v>
      </c>
      <c r="I28" s="188">
        <v>5.922944220816561</v>
      </c>
      <c r="J28" s="188">
        <v>5.987334484743811</v>
      </c>
      <c r="K28" s="188">
        <v>5.858701895462378</v>
      </c>
      <c r="L28" s="188">
        <v>5.858701895462378</v>
      </c>
      <c r="M28" s="189">
        <v>6.1423650975889785</v>
      </c>
      <c r="N28" s="179">
        <f t="shared" si="0"/>
        <v>25</v>
      </c>
      <c r="O28" s="190">
        <v>1741</v>
      </c>
      <c r="P28" s="231">
        <v>1742</v>
      </c>
      <c r="Q28" s="191">
        <v>102</v>
      </c>
      <c r="R28" s="1084">
        <v>107</v>
      </c>
      <c r="S28" s="182">
        <f t="shared" si="1"/>
        <v>0.28366320212660057</v>
      </c>
      <c r="T28" s="192">
        <f t="shared" si="2"/>
        <v>-1.0137500556150822</v>
      </c>
      <c r="U28" s="187">
        <v>0.5464054809822142</v>
      </c>
      <c r="V28" s="184">
        <f t="shared" si="3"/>
        <v>0.5739591014576465</v>
      </c>
      <c r="W28" s="193" t="s">
        <v>65</v>
      </c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</row>
    <row r="29" spans="1:37" ht="8.25" customHeight="1">
      <c r="A29" s="186" t="s">
        <v>70</v>
      </c>
      <c r="B29" s="187">
        <v>5.291970802919708</v>
      </c>
      <c r="C29" s="188">
        <v>3.096539162112933</v>
      </c>
      <c r="D29" s="188">
        <v>3.096539162112933</v>
      </c>
      <c r="E29" s="188">
        <v>2.9197080291970803</v>
      </c>
      <c r="F29" s="188">
        <v>5.86080586080586</v>
      </c>
      <c r="G29" s="188">
        <v>4.936014625228519</v>
      </c>
      <c r="H29" s="188">
        <v>5.109489051094891</v>
      </c>
      <c r="I29" s="188">
        <v>8.185053380782918</v>
      </c>
      <c r="J29" s="188">
        <v>5.646630236794171</v>
      </c>
      <c r="K29" s="188">
        <v>6.756756756756757</v>
      </c>
      <c r="L29" s="188">
        <v>4.524886877828054</v>
      </c>
      <c r="M29" s="189">
        <v>6.575963718820861</v>
      </c>
      <c r="N29" s="179">
        <f t="shared" si="0"/>
        <v>26</v>
      </c>
      <c r="O29" s="190">
        <v>442</v>
      </c>
      <c r="P29" s="231">
        <v>441</v>
      </c>
      <c r="Q29" s="191">
        <v>20</v>
      </c>
      <c r="R29" s="1084">
        <v>29</v>
      </c>
      <c r="S29" s="182">
        <f t="shared" si="1"/>
        <v>2.051076840992807</v>
      </c>
      <c r="T29" s="192">
        <f t="shared" si="2"/>
        <v>-0.7670839250916535</v>
      </c>
      <c r="U29" s="187">
        <v>0.42200866932394415</v>
      </c>
      <c r="V29" s="184">
        <f t="shared" si="3"/>
        <v>0.6144757218606265</v>
      </c>
      <c r="W29" s="193" t="s">
        <v>70</v>
      </c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</row>
    <row r="30" spans="1:37" ht="8.25" customHeight="1">
      <c r="A30" s="186" t="s">
        <v>90</v>
      </c>
      <c r="B30" s="187">
        <v>6.219765031098825</v>
      </c>
      <c r="C30" s="188">
        <v>6.708160442600277</v>
      </c>
      <c r="D30" s="188">
        <v>6.431535269709544</v>
      </c>
      <c r="E30" s="188">
        <v>5.643496214728149</v>
      </c>
      <c r="F30" s="188">
        <v>5.570839064649244</v>
      </c>
      <c r="G30" s="188">
        <v>5.983493810178817</v>
      </c>
      <c r="H30" s="188">
        <v>6.420765027322404</v>
      </c>
      <c r="I30" s="188">
        <v>6.5595716198125835</v>
      </c>
      <c r="J30" s="188">
        <v>6.123822341857335</v>
      </c>
      <c r="K30" s="188">
        <v>6.254203093476799</v>
      </c>
      <c r="L30" s="188">
        <v>6.123822341857335</v>
      </c>
      <c r="M30" s="189">
        <v>6.891271056661561</v>
      </c>
      <c r="N30" s="179">
        <f t="shared" si="0"/>
        <v>27</v>
      </c>
      <c r="O30" s="190">
        <v>1486</v>
      </c>
      <c r="P30" s="231">
        <v>1306</v>
      </c>
      <c r="Q30" s="191">
        <v>91</v>
      </c>
      <c r="R30" s="1084">
        <v>90</v>
      </c>
      <c r="S30" s="182">
        <f t="shared" si="1"/>
        <v>0.7674487148042264</v>
      </c>
      <c r="T30" s="192">
        <f t="shared" si="2"/>
        <v>-0.09594268924148963</v>
      </c>
      <c r="U30" s="187">
        <v>0.5711316520036233</v>
      </c>
      <c r="V30" s="184">
        <f t="shared" si="3"/>
        <v>0.6439388868524124</v>
      </c>
      <c r="W30" s="193" t="s">
        <v>90</v>
      </c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</row>
    <row r="31" spans="1:37" ht="8.25" customHeight="1">
      <c r="A31" s="186" t="s">
        <v>87</v>
      </c>
      <c r="B31" s="187">
        <v>8.412530799014432</v>
      </c>
      <c r="C31" s="188">
        <v>8.959435626102293</v>
      </c>
      <c r="D31" s="188">
        <v>9.646643109540635</v>
      </c>
      <c r="E31" s="188">
        <v>7.5891281327214966</v>
      </c>
      <c r="F31" s="188">
        <v>7.246376811594203</v>
      </c>
      <c r="G31" s="188">
        <v>2.611150317572336</v>
      </c>
      <c r="H31" s="188">
        <v>6.265486725663717</v>
      </c>
      <c r="I31" s="188">
        <v>6.181561285764747</v>
      </c>
      <c r="J31" s="188">
        <v>6.170662905500706</v>
      </c>
      <c r="K31" s="188">
        <v>6.034788782392616</v>
      </c>
      <c r="L31" s="188">
        <v>6.416726748377793</v>
      </c>
      <c r="M31" s="189">
        <v>7.073608617594256</v>
      </c>
      <c r="N31" s="179">
        <f t="shared" si="0"/>
        <v>28</v>
      </c>
      <c r="O31" s="190">
        <v>2774</v>
      </c>
      <c r="P31" s="231">
        <v>2785</v>
      </c>
      <c r="Q31" s="191">
        <v>178</v>
      </c>
      <c r="R31" s="1084">
        <v>197</v>
      </c>
      <c r="S31" s="182">
        <f t="shared" si="1"/>
        <v>0.6568818692164626</v>
      </c>
      <c r="T31" s="192">
        <f t="shared" si="2"/>
        <v>-1.9958040506366386</v>
      </c>
      <c r="U31" s="187">
        <v>0.5984490639461181</v>
      </c>
      <c r="V31" s="184">
        <f t="shared" si="3"/>
        <v>0.6609769985524133</v>
      </c>
      <c r="W31" s="193" t="s">
        <v>87</v>
      </c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</row>
    <row r="32" spans="1:37" ht="8.25" customHeight="1">
      <c r="A32" s="186" t="s">
        <v>59</v>
      </c>
      <c r="B32" s="187">
        <v>13.851628798248013</v>
      </c>
      <c r="C32" s="188">
        <v>9.933197792622712</v>
      </c>
      <c r="D32" s="188">
        <v>6.535771920387305</v>
      </c>
      <c r="E32" s="188">
        <v>6.879871002418705</v>
      </c>
      <c r="F32" s="188">
        <v>6.823085221143473</v>
      </c>
      <c r="G32" s="188">
        <v>7.181280258203335</v>
      </c>
      <c r="H32" s="188">
        <v>6.598437920818745</v>
      </c>
      <c r="I32" s="188">
        <v>15.115969074913357</v>
      </c>
      <c r="J32" s="188">
        <v>17.717970283151107</v>
      </c>
      <c r="K32" s="188">
        <v>11.250713877784124</v>
      </c>
      <c r="L32" s="188">
        <v>8.273381294964029</v>
      </c>
      <c r="M32" s="189">
        <v>7.600281491907107</v>
      </c>
      <c r="N32" s="179">
        <f t="shared" si="0"/>
        <v>29</v>
      </c>
      <c r="O32" s="190">
        <v>2780</v>
      </c>
      <c r="P32" s="231">
        <v>2842</v>
      </c>
      <c r="Q32" s="191">
        <v>230</v>
      </c>
      <c r="R32" s="1084">
        <v>216</v>
      </c>
      <c r="S32" s="182">
        <f t="shared" si="1"/>
        <v>-0.673099803056922</v>
      </c>
      <c r="T32" s="192">
        <f t="shared" si="2"/>
        <v>-5.578247503283984</v>
      </c>
      <c r="U32" s="187">
        <v>0.771607937472521</v>
      </c>
      <c r="V32" s="184">
        <f t="shared" si="3"/>
        <v>0.7101907272871926</v>
      </c>
      <c r="W32" s="193" t="s">
        <v>59</v>
      </c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</row>
    <row r="33" spans="1:37" ht="8.25" customHeight="1">
      <c r="A33" s="186" t="s">
        <v>62</v>
      </c>
      <c r="B33" s="187">
        <v>8.960047003525265</v>
      </c>
      <c r="C33" s="188">
        <v>8.751835535976506</v>
      </c>
      <c r="D33" s="188">
        <v>9.874011133899796</v>
      </c>
      <c r="E33" s="188">
        <v>11.81632056156771</v>
      </c>
      <c r="F33" s="188">
        <v>9.830805134189031</v>
      </c>
      <c r="G33" s="188">
        <v>0.8092485549132948</v>
      </c>
      <c r="H33" s="188">
        <v>9.176942930886149</v>
      </c>
      <c r="I33" s="188">
        <v>8.493543758967002</v>
      </c>
      <c r="J33" s="188">
        <v>8.40263837109263</v>
      </c>
      <c r="K33" s="188">
        <v>8.52847643827696</v>
      </c>
      <c r="L33" s="188">
        <v>8.130787037037036</v>
      </c>
      <c r="M33" s="189">
        <v>8.261120739456961</v>
      </c>
      <c r="N33" s="179">
        <f t="shared" si="0"/>
        <v>30</v>
      </c>
      <c r="O33" s="190">
        <v>3456</v>
      </c>
      <c r="P33" s="231">
        <v>3462</v>
      </c>
      <c r="Q33" s="191">
        <v>281</v>
      </c>
      <c r="R33" s="1084">
        <v>286</v>
      </c>
      <c r="S33" s="182">
        <f t="shared" si="1"/>
        <v>0.13033370241992515</v>
      </c>
      <c r="T33" s="192">
        <f t="shared" si="2"/>
        <v>-0.8292599664882285</v>
      </c>
      <c r="U33" s="187">
        <v>0.7583090385904587</v>
      </c>
      <c r="V33" s="184">
        <f t="shared" si="3"/>
        <v>0.771941322490422</v>
      </c>
      <c r="W33" s="193" t="s">
        <v>62</v>
      </c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</row>
    <row r="34" spans="1:37" ht="8.25" customHeight="1">
      <c r="A34" s="186" t="s">
        <v>68</v>
      </c>
      <c r="B34" s="187">
        <v>14.897119341563785</v>
      </c>
      <c r="C34" s="188">
        <v>15.08656224237428</v>
      </c>
      <c r="D34" s="188">
        <v>14.827018121911038</v>
      </c>
      <c r="E34" s="188">
        <v>14.262159934047816</v>
      </c>
      <c r="F34" s="188">
        <v>14.425427872860636</v>
      </c>
      <c r="G34" s="188">
        <v>14.64401294498382</v>
      </c>
      <c r="H34" s="188">
        <v>14.563106796116505</v>
      </c>
      <c r="I34" s="188">
        <v>14.227642276422765</v>
      </c>
      <c r="J34" s="188">
        <v>14.08325952170062</v>
      </c>
      <c r="K34" s="188">
        <v>13.903743315508022</v>
      </c>
      <c r="L34" s="188">
        <v>14.219330855018589</v>
      </c>
      <c r="M34" s="189">
        <v>9.768378650553878</v>
      </c>
      <c r="N34" s="179">
        <f t="shared" si="0"/>
        <v>31</v>
      </c>
      <c r="O34" s="190">
        <v>1076</v>
      </c>
      <c r="P34" s="231">
        <v>993</v>
      </c>
      <c r="Q34" s="191">
        <v>153</v>
      </c>
      <c r="R34" s="1084">
        <v>97</v>
      </c>
      <c r="S34" s="182">
        <f t="shared" si="1"/>
        <v>-4.450952204464711</v>
      </c>
      <c r="T34" s="192">
        <f t="shared" si="2"/>
        <v>-0.6777884865451966</v>
      </c>
      <c r="U34" s="187">
        <v>1.3261504773095285</v>
      </c>
      <c r="V34" s="184">
        <f t="shared" si="3"/>
        <v>0.9127835522461376</v>
      </c>
      <c r="W34" s="193" t="s">
        <v>68</v>
      </c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</row>
    <row r="35" spans="1:37" ht="8.25" customHeight="1">
      <c r="A35" s="186" t="s">
        <v>75</v>
      </c>
      <c r="B35" s="187">
        <v>2.688787185354691</v>
      </c>
      <c r="C35" s="188">
        <v>1.392757660167131</v>
      </c>
      <c r="D35" s="188">
        <v>2.066340402392605</v>
      </c>
      <c r="E35" s="188">
        <v>2.074235807860262</v>
      </c>
      <c r="F35" s="188">
        <v>0.05402485143165856</v>
      </c>
      <c r="G35" s="188">
        <v>1.3669821240799158</v>
      </c>
      <c r="H35" s="188">
        <v>1.4210526315789473</v>
      </c>
      <c r="I35" s="188">
        <v>1.3598326359832635</v>
      </c>
      <c r="J35" s="188">
        <v>5.7561486132914705</v>
      </c>
      <c r="K35" s="188">
        <v>7.498631636562671</v>
      </c>
      <c r="L35" s="188">
        <v>10.385438972162742</v>
      </c>
      <c r="M35" s="189">
        <v>10.33934252386002</v>
      </c>
      <c r="N35" s="179">
        <f t="shared" si="0"/>
        <v>32</v>
      </c>
      <c r="O35" s="190">
        <v>1868</v>
      </c>
      <c r="P35" s="231">
        <v>1886</v>
      </c>
      <c r="Q35" s="191">
        <v>194</v>
      </c>
      <c r="R35" s="1084">
        <v>195</v>
      </c>
      <c r="S35" s="182">
        <f t="shared" si="1"/>
        <v>-0.04609644830272153</v>
      </c>
      <c r="T35" s="192">
        <f t="shared" si="2"/>
        <v>7.696651786808051</v>
      </c>
      <c r="U35" s="187">
        <v>0.9685867070982219</v>
      </c>
      <c r="V35" s="184">
        <f t="shared" si="3"/>
        <v>0.9661359509526561</v>
      </c>
      <c r="W35" s="193" t="s">
        <v>75</v>
      </c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</row>
    <row r="36" spans="1:37" ht="8.25" customHeight="1">
      <c r="A36" s="186" t="s">
        <v>77</v>
      </c>
      <c r="B36" s="187">
        <v>18.652612282309807</v>
      </c>
      <c r="C36" s="188">
        <v>17.200902934537247</v>
      </c>
      <c r="D36" s="188">
        <v>16.31269769543606</v>
      </c>
      <c r="E36" s="188">
        <v>15.64472497745717</v>
      </c>
      <c r="F36" s="188">
        <v>14.720357941834452</v>
      </c>
      <c r="G36" s="188">
        <v>15.40880503144654</v>
      </c>
      <c r="H36" s="188">
        <v>14.763603925066905</v>
      </c>
      <c r="I36" s="188">
        <v>12.706197057512261</v>
      </c>
      <c r="J36" s="188">
        <v>12.731376975169301</v>
      </c>
      <c r="K36" s="188">
        <v>12.837837837837839</v>
      </c>
      <c r="L36" s="188">
        <v>12.238398544131028</v>
      </c>
      <c r="M36" s="189">
        <v>12.455874936964195</v>
      </c>
      <c r="N36" s="179">
        <f aca="true" t="shared" si="4" ref="N36:N53">RANK(M36,M$4:M$53,1)</f>
        <v>33</v>
      </c>
      <c r="O36" s="190">
        <v>2198</v>
      </c>
      <c r="P36" s="231">
        <v>1983</v>
      </c>
      <c r="Q36" s="191">
        <v>269</v>
      </c>
      <c r="R36" s="1084">
        <v>247</v>
      </c>
      <c r="S36" s="182">
        <f aca="true" t="shared" si="5" ref="S36:S53">M36-L36</f>
        <v>0.21747639283316644</v>
      </c>
      <c r="T36" s="192">
        <f aca="true" t="shared" si="6" ref="T36:T53">L36-$B36</f>
        <v>-6.414213738178779</v>
      </c>
      <c r="U36" s="187">
        <v>1.1414009728225276</v>
      </c>
      <c r="V36" s="184">
        <f aca="true" t="shared" si="7" ref="V36:V53">M36/M$55</f>
        <v>1.163910427515128</v>
      </c>
      <c r="W36" s="193" t="s">
        <v>77</v>
      </c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</row>
    <row r="37" spans="1:37" ht="8.25" customHeight="1">
      <c r="A37" s="186" t="s">
        <v>64</v>
      </c>
      <c r="B37" s="187">
        <v>15.619324373410826</v>
      </c>
      <c r="C37" s="188">
        <v>20.273348519362187</v>
      </c>
      <c r="D37" s="188">
        <v>19.977255496588324</v>
      </c>
      <c r="E37" s="188">
        <v>19.954303122619955</v>
      </c>
      <c r="F37" s="188">
        <v>19.923954372623573</v>
      </c>
      <c r="G37" s="188">
        <v>22.839741149600304</v>
      </c>
      <c r="H37" s="188">
        <v>20.925784238714613</v>
      </c>
      <c r="I37" s="188">
        <v>20.583717357910906</v>
      </c>
      <c r="J37" s="188">
        <v>5.702257941063912</v>
      </c>
      <c r="K37" s="188">
        <v>9.202926453600307</v>
      </c>
      <c r="L37" s="188">
        <v>14.40843420538852</v>
      </c>
      <c r="M37" s="189">
        <v>12.78285033743549</v>
      </c>
      <c r="N37" s="179">
        <f t="shared" si="4"/>
        <v>34</v>
      </c>
      <c r="O37" s="190">
        <v>2561</v>
      </c>
      <c r="P37" s="231">
        <v>2519</v>
      </c>
      <c r="Q37" s="191">
        <v>369</v>
      </c>
      <c r="R37" s="1084">
        <v>322</v>
      </c>
      <c r="S37" s="182">
        <f t="shared" si="5"/>
        <v>-1.625583867953031</v>
      </c>
      <c r="T37" s="192">
        <f t="shared" si="6"/>
        <v>-1.2108901680223063</v>
      </c>
      <c r="U37" s="187">
        <v>1.3437869962787319</v>
      </c>
      <c r="V37" s="184">
        <f t="shared" si="7"/>
        <v>1.1944638876353875</v>
      </c>
      <c r="W37" s="193" t="s">
        <v>64</v>
      </c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</row>
    <row r="38" spans="1:37" ht="8.25" customHeight="1">
      <c r="A38" s="186" t="s">
        <v>56</v>
      </c>
      <c r="B38" s="187">
        <v>15.006821282401091</v>
      </c>
      <c r="C38" s="188">
        <v>9.818181818181818</v>
      </c>
      <c r="D38" s="188">
        <v>9.759418974126191</v>
      </c>
      <c r="E38" s="188">
        <v>9.090909090909092</v>
      </c>
      <c r="F38" s="188">
        <v>11.954545454545455</v>
      </c>
      <c r="G38" s="188">
        <v>10.186448385629832</v>
      </c>
      <c r="H38" s="188">
        <v>13.2857779759251</v>
      </c>
      <c r="I38" s="188">
        <v>13.21762349799733</v>
      </c>
      <c r="J38" s="188">
        <v>13.573653760569648</v>
      </c>
      <c r="K38" s="188">
        <v>14.140521431727795</v>
      </c>
      <c r="L38" s="188">
        <v>15.298667812634292</v>
      </c>
      <c r="M38" s="189">
        <v>13.235926085088096</v>
      </c>
      <c r="N38" s="179">
        <f t="shared" si="4"/>
        <v>35</v>
      </c>
      <c r="O38" s="190">
        <v>2327</v>
      </c>
      <c r="P38" s="231">
        <v>2327</v>
      </c>
      <c r="Q38" s="191">
        <v>356</v>
      </c>
      <c r="R38" s="1084">
        <v>308</v>
      </c>
      <c r="S38" s="182">
        <f t="shared" si="5"/>
        <v>-2.0627417275461966</v>
      </c>
      <c r="T38" s="192">
        <f t="shared" si="6"/>
        <v>0.29184653023320095</v>
      </c>
      <c r="U38" s="187">
        <v>1.4268136685745867</v>
      </c>
      <c r="V38" s="184">
        <f t="shared" si="7"/>
        <v>1.236800503073147</v>
      </c>
      <c r="W38" s="193" t="s">
        <v>56</v>
      </c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</row>
    <row r="39" spans="1:37" ht="8.25" customHeight="1">
      <c r="A39" s="186" t="s">
        <v>93</v>
      </c>
      <c r="B39" s="187">
        <v>5.603651818038722</v>
      </c>
      <c r="C39" s="188">
        <v>5.193648909333729</v>
      </c>
      <c r="D39" s="188">
        <v>5.284974093264249</v>
      </c>
      <c r="E39" s="188">
        <v>5.267817618415228</v>
      </c>
      <c r="F39" s="188">
        <v>5.0138463780789975</v>
      </c>
      <c r="G39" s="188">
        <v>5.052998402787861</v>
      </c>
      <c r="H39" s="188">
        <v>4.756380510440835</v>
      </c>
      <c r="I39" s="188">
        <v>4.756380510440835</v>
      </c>
      <c r="J39" s="188">
        <v>3.466860888565186</v>
      </c>
      <c r="K39" s="188">
        <v>3.4160583941605838</v>
      </c>
      <c r="L39" s="188">
        <v>13.348843972662497</v>
      </c>
      <c r="M39" s="189">
        <v>14.049106494261224</v>
      </c>
      <c r="N39" s="179">
        <f t="shared" si="4"/>
        <v>36</v>
      </c>
      <c r="O39" s="190">
        <v>6877</v>
      </c>
      <c r="P39" s="231">
        <v>6883</v>
      </c>
      <c r="Q39" s="191">
        <v>918</v>
      </c>
      <c r="R39" s="1084">
        <v>967</v>
      </c>
      <c r="S39" s="182">
        <f t="shared" si="5"/>
        <v>0.7002625215987273</v>
      </c>
      <c r="T39" s="192">
        <f t="shared" si="6"/>
        <v>7.7451921546237745</v>
      </c>
      <c r="U39" s="187">
        <v>1.244965461903492</v>
      </c>
      <c r="V39" s="184">
        <f t="shared" si="7"/>
        <v>1.3127862658138172</v>
      </c>
      <c r="W39" s="193" t="s">
        <v>93</v>
      </c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</row>
    <row r="40" spans="1:37" ht="8.25" customHeight="1">
      <c r="A40" s="186" t="s">
        <v>85</v>
      </c>
      <c r="B40" s="187">
        <v>22.899408284023668</v>
      </c>
      <c r="C40" s="188">
        <v>22.89319513294277</v>
      </c>
      <c r="D40" s="188">
        <v>22.653429602888085</v>
      </c>
      <c r="E40" s="188">
        <v>20.94170403587444</v>
      </c>
      <c r="F40" s="188">
        <v>20.089887640449437</v>
      </c>
      <c r="G40" s="188">
        <v>19.810895992796038</v>
      </c>
      <c r="H40" s="188">
        <v>18.15329448677723</v>
      </c>
      <c r="I40" s="188">
        <v>17.560321715817693</v>
      </c>
      <c r="J40" s="188">
        <v>14.730752113929684</v>
      </c>
      <c r="K40" s="188">
        <v>14.935400516795866</v>
      </c>
      <c r="L40" s="188">
        <v>15.087538619979401</v>
      </c>
      <c r="M40" s="189">
        <v>14.510400811770674</v>
      </c>
      <c r="N40" s="179">
        <f t="shared" si="4"/>
        <v>37</v>
      </c>
      <c r="O40" s="190">
        <v>1942</v>
      </c>
      <c r="P40" s="231">
        <v>1971</v>
      </c>
      <c r="Q40" s="191">
        <v>293</v>
      </c>
      <c r="R40" s="1084">
        <v>286</v>
      </c>
      <c r="S40" s="182">
        <f t="shared" si="5"/>
        <v>-0.5771378082087271</v>
      </c>
      <c r="T40" s="192">
        <f t="shared" si="6"/>
        <v>-7.811869664044266</v>
      </c>
      <c r="U40" s="187">
        <v>1.4071229333024384</v>
      </c>
      <c r="V40" s="184">
        <f t="shared" si="7"/>
        <v>1.3558908465052464</v>
      </c>
      <c r="W40" s="193" t="s">
        <v>85</v>
      </c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</row>
    <row r="41" spans="1:37" ht="8.25" customHeight="1">
      <c r="A41" s="186" t="s">
        <v>67</v>
      </c>
      <c r="B41" s="187">
        <v>22.87344398340249</v>
      </c>
      <c r="C41" s="188">
        <v>15.839126117179742</v>
      </c>
      <c r="D41" s="188">
        <v>14.711729622266402</v>
      </c>
      <c r="E41" s="188">
        <v>16.2506118453255</v>
      </c>
      <c r="F41" s="188">
        <v>16.17000488519785</v>
      </c>
      <c r="G41" s="188">
        <v>16.171456405260596</v>
      </c>
      <c r="H41" s="188">
        <v>14.530332681017612</v>
      </c>
      <c r="I41" s="188">
        <v>14.787701317715959</v>
      </c>
      <c r="J41" s="188">
        <v>14.188200877620673</v>
      </c>
      <c r="K41" s="188">
        <v>15.108225108225108</v>
      </c>
      <c r="L41" s="188">
        <v>15.355004277159967</v>
      </c>
      <c r="M41" s="189">
        <v>16.3169164882227</v>
      </c>
      <c r="N41" s="179">
        <f t="shared" si="4"/>
        <v>38</v>
      </c>
      <c r="O41" s="190">
        <v>2338</v>
      </c>
      <c r="P41" s="231">
        <v>2335</v>
      </c>
      <c r="Q41" s="191">
        <v>359</v>
      </c>
      <c r="R41" s="1084">
        <v>381</v>
      </c>
      <c r="S41" s="182">
        <f t="shared" si="5"/>
        <v>0.9619122110627316</v>
      </c>
      <c r="T41" s="192">
        <f t="shared" si="6"/>
        <v>-7.518439706242521</v>
      </c>
      <c r="U41" s="187">
        <v>1.4320678278653725</v>
      </c>
      <c r="V41" s="184">
        <f t="shared" si="7"/>
        <v>1.5246965260687342</v>
      </c>
      <c r="W41" s="193" t="s">
        <v>67</v>
      </c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</row>
    <row r="42" spans="1:37" ht="8.25" customHeight="1">
      <c r="A42" s="186" t="s">
        <v>72</v>
      </c>
      <c r="B42" s="187">
        <v>23.516563523844194</v>
      </c>
      <c r="C42" s="188">
        <v>20.450417726116964</v>
      </c>
      <c r="D42" s="188">
        <v>21.415607985480943</v>
      </c>
      <c r="E42" s="188">
        <v>24.029038112522684</v>
      </c>
      <c r="F42" s="188">
        <v>22.88196958725561</v>
      </c>
      <c r="G42" s="188">
        <v>22.013034033309197</v>
      </c>
      <c r="H42" s="188">
        <v>21.562952243125906</v>
      </c>
      <c r="I42" s="188">
        <v>20.13763129300978</v>
      </c>
      <c r="J42" s="188">
        <v>20.521172638436482</v>
      </c>
      <c r="K42" s="188">
        <v>18.97156213478769</v>
      </c>
      <c r="L42" s="188">
        <v>18.543046357615893</v>
      </c>
      <c r="M42" s="189">
        <v>19.497098646034814</v>
      </c>
      <c r="N42" s="179">
        <f t="shared" si="4"/>
        <v>39</v>
      </c>
      <c r="O42" s="190">
        <v>2567</v>
      </c>
      <c r="P42" s="231">
        <v>2585</v>
      </c>
      <c r="Q42" s="191">
        <v>476</v>
      </c>
      <c r="R42" s="1084">
        <v>504</v>
      </c>
      <c r="S42" s="182">
        <f t="shared" si="5"/>
        <v>0.9540522884189215</v>
      </c>
      <c r="T42" s="192">
        <f t="shared" si="6"/>
        <v>-4.9735171662283015</v>
      </c>
      <c r="U42" s="187">
        <v>1.7293971164083222</v>
      </c>
      <c r="V42" s="184">
        <f t="shared" si="7"/>
        <v>1.8218612931852236</v>
      </c>
      <c r="W42" s="193" t="s">
        <v>72</v>
      </c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</row>
    <row r="43" spans="1:37" ht="8.25" customHeight="1">
      <c r="A43" s="186" t="s">
        <v>74</v>
      </c>
      <c r="B43" s="187">
        <v>16.95026178010471</v>
      </c>
      <c r="C43" s="188">
        <v>14.262241209332895</v>
      </c>
      <c r="D43" s="188">
        <v>14.252948885976409</v>
      </c>
      <c r="E43" s="188">
        <v>14.515072083879422</v>
      </c>
      <c r="F43" s="188">
        <v>14.456276218134882</v>
      </c>
      <c r="G43" s="188">
        <v>14.810045074050226</v>
      </c>
      <c r="H43" s="188">
        <v>15.942028985507246</v>
      </c>
      <c r="I43" s="188">
        <v>14.797059763502716</v>
      </c>
      <c r="J43" s="188">
        <v>14.035087719298245</v>
      </c>
      <c r="K43" s="188">
        <v>14.035087719298245</v>
      </c>
      <c r="L43" s="188">
        <v>17.21813725490196</v>
      </c>
      <c r="M43" s="189">
        <v>20.12539184952978</v>
      </c>
      <c r="N43" s="179">
        <f t="shared" si="4"/>
        <v>40</v>
      </c>
      <c r="O43" s="190">
        <v>3264</v>
      </c>
      <c r="P43" s="231">
        <v>3190</v>
      </c>
      <c r="Q43" s="191">
        <v>562</v>
      </c>
      <c r="R43" s="1084">
        <v>642</v>
      </c>
      <c r="S43" s="182">
        <f t="shared" si="5"/>
        <v>2.907254594627819</v>
      </c>
      <c r="T43" s="192">
        <f t="shared" si="6"/>
        <v>0.2678754747972505</v>
      </c>
      <c r="U43" s="187">
        <v>1.6058309052503834</v>
      </c>
      <c r="V43" s="184">
        <f t="shared" si="7"/>
        <v>1.8805706985690662</v>
      </c>
      <c r="W43" s="193" t="s">
        <v>74</v>
      </c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</row>
    <row r="44" spans="1:37" ht="8.25" customHeight="1">
      <c r="A44" s="186" t="s">
        <v>84</v>
      </c>
      <c r="B44" s="187">
        <v>23.163265306122447</v>
      </c>
      <c r="C44" s="188">
        <v>23.6</v>
      </c>
      <c r="D44" s="188">
        <v>23.6</v>
      </c>
      <c r="E44" s="188">
        <v>23.81190595297649</v>
      </c>
      <c r="F44" s="188">
        <v>22.42242242242242</v>
      </c>
      <c r="G44" s="188">
        <v>21.97624190064795</v>
      </c>
      <c r="H44" s="188">
        <v>21.988114532685035</v>
      </c>
      <c r="I44" s="188">
        <v>21.957815035154137</v>
      </c>
      <c r="J44" s="188">
        <v>23.783783783783782</v>
      </c>
      <c r="K44" s="188">
        <v>22.78138528138528</v>
      </c>
      <c r="L44" s="188">
        <v>23.068611561318207</v>
      </c>
      <c r="M44" s="189">
        <v>23.068611561318207</v>
      </c>
      <c r="N44" s="179">
        <f t="shared" si="4"/>
        <v>41</v>
      </c>
      <c r="O44" s="190">
        <v>1851</v>
      </c>
      <c r="P44" s="231">
        <v>1851</v>
      </c>
      <c r="Q44" s="191">
        <v>427</v>
      </c>
      <c r="R44" s="1084">
        <v>427</v>
      </c>
      <c r="S44" s="182">
        <f t="shared" si="5"/>
        <v>0</v>
      </c>
      <c r="T44" s="192">
        <f t="shared" si="6"/>
        <v>-0.0946537448042406</v>
      </c>
      <c r="U44" s="187">
        <v>2.1514690490595703</v>
      </c>
      <c r="V44" s="184">
        <f t="shared" si="7"/>
        <v>2.155593057925986</v>
      </c>
      <c r="W44" s="193" t="s">
        <v>84</v>
      </c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</row>
    <row r="45" spans="1:37" ht="8.25" customHeight="1">
      <c r="A45" s="186" t="s">
        <v>96</v>
      </c>
      <c r="B45" s="187">
        <v>18.553459119496853</v>
      </c>
      <c r="C45" s="188">
        <v>22.0125786163522</v>
      </c>
      <c r="D45" s="188">
        <v>22.397476340694006</v>
      </c>
      <c r="E45" s="188">
        <v>22.082018927444796</v>
      </c>
      <c r="F45" s="188">
        <v>27.21518987341772</v>
      </c>
      <c r="G45" s="188">
        <v>26.10062893081761</v>
      </c>
      <c r="H45" s="188">
        <v>26.10062893081761</v>
      </c>
      <c r="I45" s="188">
        <v>26.582278481012658</v>
      </c>
      <c r="J45" s="188">
        <v>25.78616352201258</v>
      </c>
      <c r="K45" s="188">
        <v>25.705329153605014</v>
      </c>
      <c r="L45" s="188">
        <v>25.54517133956386</v>
      </c>
      <c r="M45" s="189">
        <v>23.98753894080997</v>
      </c>
      <c r="N45" s="179">
        <f t="shared" si="4"/>
        <v>42</v>
      </c>
      <c r="O45" s="190">
        <v>321</v>
      </c>
      <c r="P45" s="231">
        <v>321</v>
      </c>
      <c r="Q45" s="191">
        <v>82</v>
      </c>
      <c r="R45" s="1084">
        <v>77</v>
      </c>
      <c r="S45" s="182">
        <f t="shared" si="5"/>
        <v>-1.557632398753892</v>
      </c>
      <c r="T45" s="192">
        <f t="shared" si="6"/>
        <v>6.991712220067008</v>
      </c>
      <c r="U45" s="187">
        <v>2.382442711990192</v>
      </c>
      <c r="V45" s="184">
        <f t="shared" si="7"/>
        <v>2.2414601017532814</v>
      </c>
      <c r="W45" s="193" t="s">
        <v>96</v>
      </c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</row>
    <row r="46" spans="1:37" ht="8.25" customHeight="1">
      <c r="A46" s="186" t="s">
        <v>92</v>
      </c>
      <c r="B46" s="187">
        <v>27.89749563191613</v>
      </c>
      <c r="C46" s="188">
        <v>30.252100840336134</v>
      </c>
      <c r="D46" s="188">
        <v>29.27504150525733</v>
      </c>
      <c r="E46" s="188">
        <v>26.773835920177383</v>
      </c>
      <c r="F46" s="188">
        <v>24.656026417171162</v>
      </c>
      <c r="G46" s="188">
        <v>25.513513513513512</v>
      </c>
      <c r="H46" s="188">
        <v>23.81209503239741</v>
      </c>
      <c r="I46" s="188">
        <v>22.608230892570816</v>
      </c>
      <c r="J46" s="188">
        <v>25.161637931034484</v>
      </c>
      <c r="K46" s="188">
        <v>27.00280112044818</v>
      </c>
      <c r="L46" s="188">
        <v>27.525539160045405</v>
      </c>
      <c r="M46" s="189">
        <v>25.225733634311513</v>
      </c>
      <c r="N46" s="179">
        <f t="shared" si="4"/>
        <v>43</v>
      </c>
      <c r="O46" s="190">
        <v>1762</v>
      </c>
      <c r="P46" s="231">
        <v>1772</v>
      </c>
      <c r="Q46" s="191">
        <v>485</v>
      </c>
      <c r="R46" s="1084">
        <v>447</v>
      </c>
      <c r="S46" s="182">
        <f t="shared" si="5"/>
        <v>-2.299805525733891</v>
      </c>
      <c r="T46" s="192">
        <f t="shared" si="6"/>
        <v>-0.37195647187072467</v>
      </c>
      <c r="U46" s="187">
        <v>2.567139569891428</v>
      </c>
      <c r="V46" s="184">
        <f t="shared" si="7"/>
        <v>2.357160341387478</v>
      </c>
      <c r="W46" s="193" t="s">
        <v>92</v>
      </c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</row>
    <row r="47" spans="1:37" ht="8.25" customHeight="1">
      <c r="A47" s="186" t="s">
        <v>71</v>
      </c>
      <c r="B47" s="187">
        <v>27.397260273972602</v>
      </c>
      <c r="C47" s="188">
        <v>26.598465473145783</v>
      </c>
      <c r="D47" s="188">
        <v>27.064803049555273</v>
      </c>
      <c r="E47" s="188">
        <v>27.19186785260483</v>
      </c>
      <c r="F47" s="188">
        <v>27.19186785260483</v>
      </c>
      <c r="G47" s="188">
        <v>28.425096030729833</v>
      </c>
      <c r="H47" s="188">
        <v>28.04568527918782</v>
      </c>
      <c r="I47" s="188">
        <v>28.081321473951714</v>
      </c>
      <c r="J47" s="188">
        <v>27.70012706480305</v>
      </c>
      <c r="K47" s="188">
        <v>27.79187817258883</v>
      </c>
      <c r="L47" s="188">
        <v>25.728770595690747</v>
      </c>
      <c r="M47" s="189">
        <v>25.888324873096447</v>
      </c>
      <c r="N47" s="179">
        <f t="shared" si="4"/>
        <v>44</v>
      </c>
      <c r="O47" s="190">
        <v>789</v>
      </c>
      <c r="P47" s="231">
        <v>788</v>
      </c>
      <c r="Q47" s="191">
        <v>203</v>
      </c>
      <c r="R47" s="1084">
        <v>204</v>
      </c>
      <c r="S47" s="182">
        <f t="shared" si="5"/>
        <v>0.15955427740570016</v>
      </c>
      <c r="T47" s="192">
        <f t="shared" si="6"/>
        <v>-1.6684896782818548</v>
      </c>
      <c r="U47" s="187">
        <v>2.399565897576693</v>
      </c>
      <c r="V47" s="184">
        <f t="shared" si="7"/>
        <v>2.4190746473599427</v>
      </c>
      <c r="W47" s="193" t="s">
        <v>71</v>
      </c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</row>
    <row r="48" spans="1:37" ht="8.25" customHeight="1">
      <c r="A48" s="186" t="s">
        <v>53</v>
      </c>
      <c r="B48" s="187">
        <v>41.76280572219658</v>
      </c>
      <c r="C48" s="188">
        <v>40.45662100456621</v>
      </c>
      <c r="D48" s="188">
        <v>42.27272727272727</v>
      </c>
      <c r="E48" s="188">
        <v>41.057821604661584</v>
      </c>
      <c r="F48" s="188">
        <v>40.29583146571044</v>
      </c>
      <c r="G48" s="188">
        <v>30.803771890435563</v>
      </c>
      <c r="H48" s="188">
        <v>32.88183092013078</v>
      </c>
      <c r="I48" s="188">
        <v>31.88608776844071</v>
      </c>
      <c r="J48" s="188">
        <v>32.38583410997204</v>
      </c>
      <c r="K48" s="188">
        <v>28.70327641901246</v>
      </c>
      <c r="L48" s="188">
        <v>31.40646335912608</v>
      </c>
      <c r="M48" s="189">
        <v>31.675627240143367</v>
      </c>
      <c r="N48" s="179">
        <f t="shared" si="4"/>
        <v>45</v>
      </c>
      <c r="O48" s="190">
        <v>2197</v>
      </c>
      <c r="P48" s="231">
        <v>2232</v>
      </c>
      <c r="Q48" s="191">
        <v>690</v>
      </c>
      <c r="R48" s="1084">
        <v>707</v>
      </c>
      <c r="S48" s="182">
        <f t="shared" si="5"/>
        <v>0.2691638810172883</v>
      </c>
      <c r="T48" s="192">
        <f t="shared" si="6"/>
        <v>-10.356342363070503</v>
      </c>
      <c r="U48" s="187">
        <v>2.9290897580886774</v>
      </c>
      <c r="V48" s="184">
        <f t="shared" si="7"/>
        <v>2.9598557330947837</v>
      </c>
      <c r="W48" s="193" t="s">
        <v>53</v>
      </c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</row>
    <row r="49" spans="1:37" ht="8.25" customHeight="1">
      <c r="A49" s="186" t="s">
        <v>95</v>
      </c>
      <c r="B49" s="187">
        <v>29.26509186351706</v>
      </c>
      <c r="C49" s="188">
        <v>28.59947643979058</v>
      </c>
      <c r="D49" s="188">
        <v>29.726205997392437</v>
      </c>
      <c r="E49" s="188">
        <v>29.72453555413197</v>
      </c>
      <c r="F49" s="188">
        <v>27.3840206185567</v>
      </c>
      <c r="G49" s="188">
        <v>30.426356589147286</v>
      </c>
      <c r="H49" s="188">
        <v>28.810289389067524</v>
      </c>
      <c r="I49" s="188">
        <v>32.09242618741977</v>
      </c>
      <c r="J49" s="188">
        <v>31.45419602818706</v>
      </c>
      <c r="K49" s="188">
        <v>31.60839160839161</v>
      </c>
      <c r="L49" s="188">
        <v>34.530386740331494</v>
      </c>
      <c r="M49" s="189">
        <v>32.184700206753966</v>
      </c>
      <c r="N49" s="179">
        <f t="shared" si="4"/>
        <v>46</v>
      </c>
      <c r="O49" s="190">
        <v>1448</v>
      </c>
      <c r="P49" s="231">
        <v>1451</v>
      </c>
      <c r="Q49" s="191">
        <v>500</v>
      </c>
      <c r="R49" s="1084">
        <v>467</v>
      </c>
      <c r="S49" s="182">
        <f t="shared" si="5"/>
        <v>-2.3456865335775277</v>
      </c>
      <c r="T49" s="192">
        <f t="shared" si="6"/>
        <v>5.265294876814433</v>
      </c>
      <c r="U49" s="187">
        <v>3.22043908565579</v>
      </c>
      <c r="V49" s="184">
        <f t="shared" si="7"/>
        <v>3.0074248791565976</v>
      </c>
      <c r="W49" s="193" t="s">
        <v>95</v>
      </c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</row>
    <row r="50" spans="1:37" ht="8.25" customHeight="1">
      <c r="A50" s="186" t="s">
        <v>61</v>
      </c>
      <c r="B50" s="187">
        <v>80</v>
      </c>
      <c r="C50" s="188">
        <v>35.2</v>
      </c>
      <c r="D50" s="188">
        <v>28.8</v>
      </c>
      <c r="E50" s="188">
        <v>32</v>
      </c>
      <c r="F50" s="188">
        <v>39.2</v>
      </c>
      <c r="G50" s="188">
        <v>39.682539682539684</v>
      </c>
      <c r="H50" s="188">
        <v>38.70967741935484</v>
      </c>
      <c r="I50" s="188">
        <v>30.64516129032258</v>
      </c>
      <c r="J50" s="188">
        <v>39.10614525139665</v>
      </c>
      <c r="K50" s="188">
        <v>39.325842696629216</v>
      </c>
      <c r="L50" s="188">
        <v>35.754189944134076</v>
      </c>
      <c r="M50" s="189">
        <v>32.432432432432435</v>
      </c>
      <c r="N50" s="179">
        <f t="shared" si="4"/>
        <v>47</v>
      </c>
      <c r="O50" s="190">
        <v>179</v>
      </c>
      <c r="P50" s="231">
        <v>111</v>
      </c>
      <c r="Q50" s="191">
        <v>64</v>
      </c>
      <c r="R50" s="1084">
        <v>36</v>
      </c>
      <c r="S50" s="182">
        <f t="shared" si="5"/>
        <v>-3.321757511701641</v>
      </c>
      <c r="T50" s="192">
        <f t="shared" si="6"/>
        <v>-44.245810055865924</v>
      </c>
      <c r="U50" s="187">
        <v>3.3345757647585845</v>
      </c>
      <c r="V50" s="184">
        <f t="shared" si="7"/>
        <v>3.030573644069372</v>
      </c>
      <c r="W50" s="193" t="s">
        <v>61</v>
      </c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</row>
    <row r="51" spans="1:37" ht="8.25" customHeight="1">
      <c r="A51" s="186" t="s">
        <v>97</v>
      </c>
      <c r="B51" s="187">
        <v>39.50734249171009</v>
      </c>
      <c r="C51" s="188">
        <v>32.473734479465136</v>
      </c>
      <c r="D51" s="188">
        <v>32.07094918504315</v>
      </c>
      <c r="E51" s="188">
        <v>31.778846153846153</v>
      </c>
      <c r="F51" s="188">
        <v>31.298076923076923</v>
      </c>
      <c r="G51" s="188">
        <v>41.63461538461539</v>
      </c>
      <c r="H51" s="188">
        <v>41.25</v>
      </c>
      <c r="I51" s="188">
        <v>39.24963924963925</v>
      </c>
      <c r="J51" s="188">
        <v>39.13461538461539</v>
      </c>
      <c r="K51" s="188">
        <v>40.009537434430136</v>
      </c>
      <c r="L51" s="188">
        <v>39.18099089989889</v>
      </c>
      <c r="M51" s="189">
        <v>39.424533064109035</v>
      </c>
      <c r="N51" s="179">
        <f t="shared" si="4"/>
        <v>48</v>
      </c>
      <c r="O51" s="190">
        <v>1978</v>
      </c>
      <c r="P51" s="231">
        <v>1981</v>
      </c>
      <c r="Q51" s="191">
        <v>775</v>
      </c>
      <c r="R51" s="1084">
        <v>781</v>
      </c>
      <c r="S51" s="182">
        <f t="shared" si="5"/>
        <v>0.2435421642101474</v>
      </c>
      <c r="T51" s="192">
        <f t="shared" si="6"/>
        <v>-0.32635159181120343</v>
      </c>
      <c r="U51" s="187">
        <v>3.654172640973637</v>
      </c>
      <c r="V51" s="184">
        <f t="shared" si="7"/>
        <v>3.6839343173764356</v>
      </c>
      <c r="W51" s="193" t="s">
        <v>97</v>
      </c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</row>
    <row r="52" spans="1:37" ht="8.25" customHeight="1">
      <c r="A52" s="186" t="s">
        <v>88</v>
      </c>
      <c r="B52" s="187">
        <v>41.541425818882466</v>
      </c>
      <c r="C52" s="188">
        <v>42.5947187141217</v>
      </c>
      <c r="D52" s="188">
        <v>46.430012101653894</v>
      </c>
      <c r="E52" s="188">
        <v>42.914653784219</v>
      </c>
      <c r="F52" s="188">
        <v>37.2643401524268</v>
      </c>
      <c r="G52" s="188">
        <v>35.27990334273057</v>
      </c>
      <c r="H52" s="188">
        <v>33.73639661426844</v>
      </c>
      <c r="I52" s="188">
        <v>35.642368103101084</v>
      </c>
      <c r="J52" s="188">
        <v>35.728542914171655</v>
      </c>
      <c r="K52" s="188">
        <v>38.49878934624697</v>
      </c>
      <c r="L52" s="188">
        <v>37.04276146316332</v>
      </c>
      <c r="M52" s="189">
        <v>40.576725025746654</v>
      </c>
      <c r="N52" s="179">
        <f t="shared" si="4"/>
        <v>49</v>
      </c>
      <c r="O52" s="190">
        <v>1941</v>
      </c>
      <c r="P52" s="231">
        <v>1942</v>
      </c>
      <c r="Q52" s="191">
        <v>719</v>
      </c>
      <c r="R52" s="1084">
        <v>788</v>
      </c>
      <c r="S52" s="182">
        <f t="shared" si="5"/>
        <v>3.533963562583331</v>
      </c>
      <c r="T52" s="192">
        <f t="shared" si="6"/>
        <v>-4.498664355719143</v>
      </c>
      <c r="U52" s="187">
        <v>3.4547529905669974</v>
      </c>
      <c r="V52" s="184">
        <f t="shared" si="7"/>
        <v>3.791598230625069</v>
      </c>
      <c r="W52" s="193" t="s">
        <v>88</v>
      </c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</row>
    <row r="53" spans="1:37" ht="8.25" customHeight="1" thickBot="1">
      <c r="A53" s="194" t="s">
        <v>99</v>
      </c>
      <c r="B53" s="195">
        <v>23.36065573770492</v>
      </c>
      <c r="C53" s="196">
        <v>49.80988593155893</v>
      </c>
      <c r="D53" s="196">
        <v>48.669201520912544</v>
      </c>
      <c r="E53" s="196">
        <v>48.23977164605138</v>
      </c>
      <c r="F53" s="196">
        <v>47.086031452358924</v>
      </c>
      <c r="G53" s="196">
        <v>44.21831637372803</v>
      </c>
      <c r="H53" s="196">
        <v>44.166666666666664</v>
      </c>
      <c r="I53" s="196">
        <v>44.34137291280148</v>
      </c>
      <c r="J53" s="196">
        <v>44.8051948051948</v>
      </c>
      <c r="K53" s="196">
        <v>45.032497678737236</v>
      </c>
      <c r="L53" s="196">
        <v>45.97902097902098</v>
      </c>
      <c r="M53" s="197">
        <v>41.80633147113594</v>
      </c>
      <c r="N53" s="179">
        <f t="shared" si="4"/>
        <v>50</v>
      </c>
      <c r="O53" s="198">
        <v>1144</v>
      </c>
      <c r="P53" s="232">
        <v>1074</v>
      </c>
      <c r="Q53" s="199">
        <v>526</v>
      </c>
      <c r="R53" s="1086">
        <v>449</v>
      </c>
      <c r="S53" s="200">
        <f t="shared" si="5"/>
        <v>-4.172689507885039</v>
      </c>
      <c r="T53" s="201">
        <f t="shared" si="6"/>
        <v>22.61836524131606</v>
      </c>
      <c r="U53" s="195">
        <v>4.288183546698533</v>
      </c>
      <c r="V53" s="202">
        <f t="shared" si="7"/>
        <v>3.9064959612759522</v>
      </c>
      <c r="W53" s="203" t="s">
        <v>99</v>
      </c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</row>
    <row r="54" spans="1:23" s="123" customFormat="1" ht="7.5" customHeight="1">
      <c r="A54" s="204" t="s">
        <v>50</v>
      </c>
      <c r="B54" s="205" t="s">
        <v>145</v>
      </c>
      <c r="C54" s="206" t="s">
        <v>145</v>
      </c>
      <c r="D54" s="206" t="s">
        <v>145</v>
      </c>
      <c r="E54" s="206" t="s">
        <v>145</v>
      </c>
      <c r="F54" s="206" t="s">
        <v>145</v>
      </c>
      <c r="G54" s="206" t="s">
        <v>145</v>
      </c>
      <c r="H54" s="149" t="s">
        <v>145</v>
      </c>
      <c r="I54" s="149"/>
      <c r="J54" s="149"/>
      <c r="K54" s="207"/>
      <c r="L54" s="208"/>
      <c r="M54" s="209"/>
      <c r="N54" s="210"/>
      <c r="O54" s="211">
        <v>95838</v>
      </c>
      <c r="P54" s="228">
        <v>95134</v>
      </c>
      <c r="Q54" s="212">
        <v>10276</v>
      </c>
      <c r="R54" s="1363">
        <v>10181</v>
      </c>
      <c r="S54" s="213"/>
      <c r="T54" s="214"/>
      <c r="U54" s="149"/>
      <c r="V54" s="215"/>
      <c r="W54" s="216"/>
    </row>
    <row r="55" spans="1:33" s="123" customFormat="1" ht="8.25" customHeight="1" thickBot="1">
      <c r="A55" s="217" t="s">
        <v>162</v>
      </c>
      <c r="B55" s="218">
        <v>12.9</v>
      </c>
      <c r="C55" s="219">
        <v>12.01</v>
      </c>
      <c r="D55" s="219">
        <v>11.803609460822777</v>
      </c>
      <c r="E55" s="219">
        <v>11.56</v>
      </c>
      <c r="F55" s="219">
        <v>11.042063074369459</v>
      </c>
      <c r="G55" s="219">
        <v>10.628806118113582</v>
      </c>
      <c r="H55" s="219">
        <v>10.692656886633166</v>
      </c>
      <c r="I55" s="219">
        <v>10.753</v>
      </c>
      <c r="J55" s="219">
        <v>10.402</v>
      </c>
      <c r="K55" s="219">
        <v>9.9577</v>
      </c>
      <c r="L55" s="220">
        <v>10.72226048122874</v>
      </c>
      <c r="M55" s="221">
        <v>10.701747009481362</v>
      </c>
      <c r="N55" s="222"/>
      <c r="O55" s="223">
        <f>O54/50</f>
        <v>1916.76</v>
      </c>
      <c r="P55" s="229">
        <f>AVERAGE(P4:P53)</f>
        <v>1902.68</v>
      </c>
      <c r="Q55" s="224">
        <f>Q54/50</f>
        <v>205.52</v>
      </c>
      <c r="R55" s="345">
        <f>R54/50</f>
        <v>203.62</v>
      </c>
      <c r="S55" s="1361">
        <f>M55-L55</f>
        <v>-0.020513471747378276</v>
      </c>
      <c r="T55" s="225">
        <f>L55-$B55</f>
        <v>-2.1777395187712596</v>
      </c>
      <c r="U55" s="219">
        <v>1</v>
      </c>
      <c r="V55" s="1362">
        <f>M55/M$55</f>
        <v>1</v>
      </c>
      <c r="W55" s="227"/>
      <c r="Z55" s="124"/>
      <c r="AB55" s="125"/>
      <c r="AC55" s="125"/>
      <c r="AD55" s="126"/>
      <c r="AE55" s="126"/>
      <c r="AF55" s="126"/>
      <c r="AG55" s="126"/>
    </row>
    <row r="56" spans="2:39" ht="8.25">
      <c r="B56" s="125"/>
      <c r="C56" s="125"/>
      <c r="D56" s="126"/>
      <c r="E56" s="126"/>
      <c r="F56" s="126"/>
      <c r="G56" s="126"/>
      <c r="H56" s="126"/>
      <c r="I56" s="127"/>
      <c r="J56" s="127"/>
      <c r="O56" s="129"/>
      <c r="P56" s="130"/>
      <c r="S56" s="126"/>
      <c r="T56" s="133"/>
      <c r="U56" s="133"/>
      <c r="V56" s="133"/>
      <c r="W56" s="126"/>
      <c r="AK56" s="134"/>
      <c r="AL56" s="134"/>
      <c r="AM56" s="134"/>
    </row>
    <row r="58" spans="2:9" ht="8.25">
      <c r="B58" s="140"/>
      <c r="C58" s="140"/>
      <c r="D58" s="141"/>
      <c r="E58" s="141"/>
      <c r="F58" s="141"/>
      <c r="G58" s="141"/>
      <c r="H58" s="141"/>
      <c r="I58" s="136"/>
    </row>
    <row r="59" spans="1:9" ht="8.25">
      <c r="A59" s="135"/>
      <c r="B59" s="136"/>
      <c r="C59" s="142"/>
      <c r="D59" s="136"/>
      <c r="E59" s="136"/>
      <c r="F59" s="141"/>
      <c r="G59" s="141"/>
      <c r="H59" s="141"/>
      <c r="I59" s="136"/>
    </row>
    <row r="60" spans="1:9" ht="8.25">
      <c r="A60" s="135"/>
      <c r="B60" s="127"/>
      <c r="C60" s="143"/>
      <c r="D60" s="144"/>
      <c r="E60" s="144"/>
      <c r="F60" s="141"/>
      <c r="G60" s="141"/>
      <c r="H60" s="141"/>
      <c r="I60" s="136"/>
    </row>
    <row r="61" spans="1:9" ht="8.25">
      <c r="A61" s="135"/>
      <c r="B61" s="127"/>
      <c r="C61" s="143"/>
      <c r="D61" s="144"/>
      <c r="E61" s="144"/>
      <c r="F61" s="141"/>
      <c r="G61" s="141"/>
      <c r="H61" s="141"/>
      <c r="I61" s="136"/>
    </row>
    <row r="62" spans="1:9" ht="8.25">
      <c r="A62" s="135"/>
      <c r="B62" s="127"/>
      <c r="C62" s="143"/>
      <c r="D62" s="144"/>
      <c r="E62" s="144"/>
      <c r="F62" s="141"/>
      <c r="G62" s="141"/>
      <c r="H62" s="141"/>
      <c r="I62" s="136"/>
    </row>
    <row r="63" spans="1:9" ht="8.25">
      <c r="A63" s="135"/>
      <c r="B63" s="127"/>
      <c r="C63" s="143"/>
      <c r="D63" s="144"/>
      <c r="E63" s="144"/>
      <c r="F63" s="141"/>
      <c r="G63" s="141"/>
      <c r="H63" s="141"/>
      <c r="I63" s="136"/>
    </row>
    <row r="64" spans="1:9" ht="8.25">
      <c r="A64" s="135"/>
      <c r="B64" s="127"/>
      <c r="C64" s="143"/>
      <c r="D64" s="144"/>
      <c r="E64" s="144"/>
      <c r="F64" s="141"/>
      <c r="G64" s="141"/>
      <c r="H64" s="141"/>
      <c r="I64" s="136"/>
    </row>
    <row r="65" spans="1:9" ht="8.25">
      <c r="A65" s="135"/>
      <c r="B65" s="127"/>
      <c r="C65" s="143"/>
      <c r="D65" s="144"/>
      <c r="E65" s="144"/>
      <c r="F65" s="141"/>
      <c r="G65" s="141"/>
      <c r="H65" s="141"/>
      <c r="I65" s="136"/>
    </row>
    <row r="66" spans="1:9" ht="8.25">
      <c r="A66" s="135"/>
      <c r="B66" s="127"/>
      <c r="C66" s="140"/>
      <c r="D66" s="141"/>
      <c r="E66" s="141"/>
      <c r="F66" s="141"/>
      <c r="G66" s="141"/>
      <c r="H66" s="141"/>
      <c r="I66" s="136"/>
    </row>
    <row r="67" spans="2:9" ht="8.25">
      <c r="B67" s="140"/>
      <c r="C67" s="140"/>
      <c r="D67" s="141"/>
      <c r="E67" s="141"/>
      <c r="F67" s="141"/>
      <c r="G67" s="141"/>
      <c r="H67" s="141"/>
      <c r="I67" s="136"/>
    </row>
    <row r="68" spans="2:9" ht="8.25">
      <c r="B68" s="140"/>
      <c r="C68" s="140"/>
      <c r="D68" s="141"/>
      <c r="E68" s="141"/>
      <c r="F68" s="141"/>
      <c r="G68" s="141"/>
      <c r="H68" s="141"/>
      <c r="I68" s="136"/>
    </row>
    <row r="69" spans="2:9" ht="8.25">
      <c r="B69" s="140"/>
      <c r="C69" s="140"/>
      <c r="D69" s="141"/>
      <c r="E69" s="141"/>
      <c r="F69" s="141"/>
      <c r="G69" s="141"/>
      <c r="H69" s="141"/>
      <c r="I69" s="136"/>
    </row>
    <row r="70" spans="2:9" ht="8.25">
      <c r="B70" s="140"/>
      <c r="C70" s="140"/>
      <c r="D70" s="141"/>
      <c r="E70" s="141"/>
      <c r="F70" s="141"/>
      <c r="G70" s="141"/>
      <c r="H70" s="141"/>
      <c r="I70" s="136"/>
    </row>
    <row r="71" spans="2:9" ht="8.25">
      <c r="B71" s="140"/>
      <c r="C71" s="140"/>
      <c r="D71" s="141"/>
      <c r="E71" s="141"/>
      <c r="F71" s="141"/>
      <c r="G71" s="141"/>
      <c r="H71" s="141"/>
      <c r="I71" s="136"/>
    </row>
    <row r="72" spans="2:9" ht="8.25">
      <c r="B72" s="140"/>
      <c r="C72" s="140"/>
      <c r="D72" s="141"/>
      <c r="E72" s="141"/>
      <c r="F72" s="141"/>
      <c r="G72" s="141"/>
      <c r="H72" s="141"/>
      <c r="I72" s="136"/>
    </row>
    <row r="73" spans="2:9" ht="8.25">
      <c r="B73" s="140"/>
      <c r="C73" s="140"/>
      <c r="D73" s="141"/>
      <c r="E73" s="141"/>
      <c r="F73" s="141"/>
      <c r="G73" s="141"/>
      <c r="H73" s="141"/>
      <c r="I73" s="136"/>
    </row>
    <row r="74" spans="2:9" ht="8.25">
      <c r="B74" s="140"/>
      <c r="C74" s="140"/>
      <c r="D74" s="141"/>
      <c r="E74" s="141"/>
      <c r="F74" s="141"/>
      <c r="G74" s="141"/>
      <c r="H74" s="141"/>
      <c r="I74" s="136"/>
    </row>
    <row r="75" spans="2:9" ht="8.25">
      <c r="B75" s="140"/>
      <c r="C75" s="140"/>
      <c r="D75" s="141"/>
      <c r="E75" s="141"/>
      <c r="F75" s="141"/>
      <c r="G75" s="141"/>
      <c r="H75" s="141"/>
      <c r="I75" s="136"/>
    </row>
    <row r="76" spans="2:9" ht="8.25">
      <c r="B76" s="140"/>
      <c r="C76" s="140"/>
      <c r="D76" s="141"/>
      <c r="E76" s="141"/>
      <c r="F76" s="141"/>
      <c r="G76" s="141"/>
      <c r="H76" s="141"/>
      <c r="I76" s="136"/>
    </row>
    <row r="77" spans="2:9" ht="8.25">
      <c r="B77" s="140"/>
      <c r="C77" s="140"/>
      <c r="D77" s="141"/>
      <c r="E77" s="141"/>
      <c r="F77" s="141"/>
      <c r="G77" s="141"/>
      <c r="H77" s="141"/>
      <c r="I77" s="136"/>
    </row>
    <row r="78" spans="2:9" ht="8.25">
      <c r="B78" s="140"/>
      <c r="C78" s="140"/>
      <c r="D78" s="141"/>
      <c r="E78" s="141"/>
      <c r="F78" s="141"/>
      <c r="G78" s="141"/>
      <c r="H78" s="141"/>
      <c r="I78" s="136"/>
    </row>
    <row r="79" spans="2:9" ht="8.25">
      <c r="B79" s="140"/>
      <c r="C79" s="140"/>
      <c r="D79" s="141"/>
      <c r="E79" s="141"/>
      <c r="F79" s="141"/>
      <c r="G79" s="141"/>
      <c r="H79" s="141"/>
      <c r="I79" s="136"/>
    </row>
    <row r="80" spans="2:9" ht="8.25">
      <c r="B80" s="140"/>
      <c r="C80" s="140"/>
      <c r="D80" s="141"/>
      <c r="E80" s="141"/>
      <c r="F80" s="141"/>
      <c r="G80" s="141"/>
      <c r="H80" s="141"/>
      <c r="I80" s="136"/>
    </row>
    <row r="81" spans="2:9" ht="8.25">
      <c r="B81" s="140"/>
      <c r="C81" s="140"/>
      <c r="D81" s="141"/>
      <c r="E81" s="141"/>
      <c r="F81" s="141"/>
      <c r="G81" s="141"/>
      <c r="H81" s="141"/>
      <c r="I81" s="136"/>
    </row>
    <row r="82" spans="2:9" ht="8.25">
      <c r="B82" s="140"/>
      <c r="C82" s="140"/>
      <c r="D82" s="141"/>
      <c r="E82" s="141"/>
      <c r="F82" s="141"/>
      <c r="G82" s="141"/>
      <c r="H82" s="141"/>
      <c r="I82" s="136"/>
    </row>
    <row r="83" spans="2:9" ht="8.25">
      <c r="B83" s="140"/>
      <c r="C83" s="140"/>
      <c r="D83" s="141"/>
      <c r="E83" s="141"/>
      <c r="F83" s="141"/>
      <c r="G83" s="141"/>
      <c r="H83" s="141"/>
      <c r="I83" s="136"/>
    </row>
    <row r="84" spans="2:9" ht="8.25">
      <c r="B84" s="140"/>
      <c r="C84" s="140"/>
      <c r="D84" s="141"/>
      <c r="E84" s="141"/>
      <c r="F84" s="141"/>
      <c r="G84" s="141"/>
      <c r="H84" s="141"/>
      <c r="I84" s="136"/>
    </row>
    <row r="85" spans="2:9" ht="8.25">
      <c r="B85" s="140"/>
      <c r="C85" s="140"/>
      <c r="D85" s="141"/>
      <c r="E85" s="141"/>
      <c r="F85" s="141"/>
      <c r="G85" s="141"/>
      <c r="H85" s="141"/>
      <c r="I85" s="136"/>
    </row>
    <row r="86" spans="2:9" ht="8.25">
      <c r="B86" s="140"/>
      <c r="C86" s="140"/>
      <c r="D86" s="141"/>
      <c r="E86" s="141"/>
      <c r="F86" s="141"/>
      <c r="G86" s="141"/>
      <c r="H86" s="141"/>
      <c r="I86" s="136"/>
    </row>
    <row r="87" spans="2:9" ht="8.25">
      <c r="B87" s="140"/>
      <c r="C87" s="140"/>
      <c r="D87" s="141"/>
      <c r="E87" s="141"/>
      <c r="F87" s="141"/>
      <c r="G87" s="141"/>
      <c r="H87" s="141"/>
      <c r="I87" s="136"/>
    </row>
    <row r="88" spans="2:9" ht="8.25">
      <c r="B88" s="140"/>
      <c r="C88" s="140"/>
      <c r="D88" s="141"/>
      <c r="E88" s="141"/>
      <c r="F88" s="141"/>
      <c r="G88" s="141"/>
      <c r="H88" s="141"/>
      <c r="I88" s="136"/>
    </row>
    <row r="89" spans="2:9" ht="8.25">
      <c r="B89" s="140"/>
      <c r="C89" s="140"/>
      <c r="D89" s="141"/>
      <c r="E89" s="141"/>
      <c r="F89" s="141"/>
      <c r="G89" s="141"/>
      <c r="H89" s="141"/>
      <c r="I89" s="136"/>
    </row>
    <row r="90" spans="2:9" ht="8.25">
      <c r="B90" s="140"/>
      <c r="C90" s="140"/>
      <c r="D90" s="141"/>
      <c r="E90" s="141"/>
      <c r="F90" s="141"/>
      <c r="G90" s="141"/>
      <c r="H90" s="141"/>
      <c r="I90" s="136"/>
    </row>
    <row r="91" spans="2:9" ht="8.25">
      <c r="B91" s="140"/>
      <c r="C91" s="140"/>
      <c r="D91" s="141"/>
      <c r="E91" s="141"/>
      <c r="F91" s="141"/>
      <c r="G91" s="141"/>
      <c r="H91" s="141"/>
      <c r="I91" s="136"/>
    </row>
    <row r="92" spans="2:9" ht="8.25">
      <c r="B92" s="140"/>
      <c r="C92" s="140"/>
      <c r="D92" s="141"/>
      <c r="E92" s="141"/>
      <c r="F92" s="141"/>
      <c r="G92" s="141"/>
      <c r="H92" s="141"/>
      <c r="I92" s="136"/>
    </row>
    <row r="93" spans="2:9" ht="8.25">
      <c r="B93" s="140"/>
      <c r="C93" s="140"/>
      <c r="D93" s="141"/>
      <c r="E93" s="141"/>
      <c r="F93" s="141"/>
      <c r="G93" s="141"/>
      <c r="H93" s="141"/>
      <c r="I93" s="136"/>
    </row>
    <row r="94" spans="2:9" ht="8.25">
      <c r="B94" s="140"/>
      <c r="C94" s="140"/>
      <c r="D94" s="141"/>
      <c r="E94" s="141"/>
      <c r="F94" s="141"/>
      <c r="G94" s="141"/>
      <c r="H94" s="141"/>
      <c r="I94" s="136"/>
    </row>
    <row r="95" spans="2:9" ht="8.25">
      <c r="B95" s="140"/>
      <c r="C95" s="140"/>
      <c r="D95" s="141"/>
      <c r="E95" s="141"/>
      <c r="F95" s="141"/>
      <c r="G95" s="141"/>
      <c r="H95" s="141"/>
      <c r="I95" s="136"/>
    </row>
    <row r="96" spans="2:9" ht="8.25">
      <c r="B96" s="140"/>
      <c r="C96" s="140"/>
      <c r="D96" s="141"/>
      <c r="E96" s="141"/>
      <c r="F96" s="141"/>
      <c r="G96" s="141"/>
      <c r="H96" s="141"/>
      <c r="I96" s="136"/>
    </row>
    <row r="97" spans="2:9" ht="8.25">
      <c r="B97" s="140"/>
      <c r="C97" s="140"/>
      <c r="D97" s="141"/>
      <c r="E97" s="141"/>
      <c r="F97" s="141"/>
      <c r="G97" s="141"/>
      <c r="H97" s="141"/>
      <c r="I97" s="136"/>
    </row>
    <row r="98" spans="2:9" ht="8.25">
      <c r="B98" s="140"/>
      <c r="C98" s="140"/>
      <c r="D98" s="141"/>
      <c r="E98" s="141"/>
      <c r="F98" s="141"/>
      <c r="G98" s="141"/>
      <c r="H98" s="141"/>
      <c r="I98" s="136"/>
    </row>
    <row r="99" spans="2:9" ht="8.25">
      <c r="B99" s="140"/>
      <c r="C99" s="140"/>
      <c r="D99" s="141"/>
      <c r="E99" s="141"/>
      <c r="F99" s="141"/>
      <c r="G99" s="141"/>
      <c r="H99" s="141"/>
      <c r="I99" s="136"/>
    </row>
    <row r="100" spans="2:9" ht="8.25">
      <c r="B100" s="140"/>
      <c r="C100" s="140"/>
      <c r="D100" s="141"/>
      <c r="E100" s="141"/>
      <c r="F100" s="141"/>
      <c r="G100" s="141"/>
      <c r="H100" s="141"/>
      <c r="I100" s="136"/>
    </row>
    <row r="101" spans="2:9" ht="8.25">
      <c r="B101" s="140"/>
      <c r="C101" s="140"/>
      <c r="D101" s="141"/>
      <c r="E101" s="141"/>
      <c r="F101" s="141"/>
      <c r="G101" s="141"/>
      <c r="H101" s="141"/>
      <c r="I101" s="136"/>
    </row>
    <row r="102" spans="2:9" ht="8.25">
      <c r="B102" s="140"/>
      <c r="C102" s="140"/>
      <c r="D102" s="141"/>
      <c r="E102" s="141"/>
      <c r="F102" s="141"/>
      <c r="G102" s="141"/>
      <c r="H102" s="141"/>
      <c r="I102" s="136"/>
    </row>
    <row r="103" spans="2:9" ht="8.25">
      <c r="B103" s="140"/>
      <c r="C103" s="140"/>
      <c r="D103" s="141"/>
      <c r="E103" s="141"/>
      <c r="F103" s="141"/>
      <c r="G103" s="141"/>
      <c r="H103" s="141"/>
      <c r="I103" s="136"/>
    </row>
    <row r="104" spans="2:9" ht="8.25">
      <c r="B104" s="140"/>
      <c r="C104" s="140"/>
      <c r="D104" s="141"/>
      <c r="E104" s="141"/>
      <c r="F104" s="141"/>
      <c r="G104" s="141"/>
      <c r="H104" s="141"/>
      <c r="I104" s="136"/>
    </row>
    <row r="105" spans="2:9" ht="8.25">
      <c r="B105" s="140"/>
      <c r="C105" s="140"/>
      <c r="D105" s="141"/>
      <c r="E105" s="141"/>
      <c r="F105" s="141"/>
      <c r="G105" s="141"/>
      <c r="H105" s="141"/>
      <c r="I105" s="136"/>
    </row>
    <row r="106" spans="2:9" ht="8.25">
      <c r="B106" s="140"/>
      <c r="C106" s="140"/>
      <c r="D106" s="141"/>
      <c r="E106" s="141"/>
      <c r="F106" s="141"/>
      <c r="G106" s="141"/>
      <c r="H106" s="141"/>
      <c r="I106" s="136"/>
    </row>
    <row r="107" spans="2:9" ht="8.25">
      <c r="B107" s="140"/>
      <c r="C107" s="140"/>
      <c r="D107" s="141"/>
      <c r="E107" s="141"/>
      <c r="F107" s="141"/>
      <c r="G107" s="141"/>
      <c r="H107" s="141"/>
      <c r="I107" s="136"/>
    </row>
    <row r="108" spans="2:9" ht="8.25">
      <c r="B108" s="140"/>
      <c r="C108" s="140"/>
      <c r="D108" s="141"/>
      <c r="E108" s="141"/>
      <c r="F108" s="141"/>
      <c r="G108" s="141"/>
      <c r="H108" s="141"/>
      <c r="I108" s="136"/>
    </row>
  </sheetData>
  <mergeCells count="1">
    <mergeCell ref="A1:W1"/>
  </mergeCells>
  <printOptions/>
  <pageMargins left="0.75" right="0.75" top="1" bottom="1" header="0.5" footer="0.5"/>
  <pageSetup horizontalDpi="300" verticalDpi="300" orientation="landscape" r:id="rId1"/>
  <ignoredErrors>
    <ignoredError sqref="P55" formula="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S59"/>
  <sheetViews>
    <sheetView workbookViewId="0" topLeftCell="A2">
      <selection activeCell="P48" sqref="P48"/>
    </sheetView>
  </sheetViews>
  <sheetFormatPr defaultColWidth="9.140625" defaultRowHeight="12.75"/>
  <cols>
    <col min="1" max="1" width="6.00390625" style="58" customWidth="1"/>
    <col min="2" max="2" width="4.7109375" style="84" customWidth="1"/>
    <col min="3" max="3" width="4.7109375" style="84" bestFit="1" customWidth="1"/>
    <col min="4" max="4" width="4.421875" style="83" bestFit="1" customWidth="1"/>
    <col min="5" max="5" width="4.421875" style="83" customWidth="1"/>
    <col min="6" max="6" width="4.7109375" style="84" bestFit="1" customWidth="1"/>
    <col min="7" max="8" width="4.421875" style="84" customWidth="1"/>
    <col min="9" max="9" width="4.7109375" style="84" bestFit="1" customWidth="1"/>
    <col min="10" max="10" width="4.421875" style="105" customWidth="1"/>
    <col min="11" max="11" width="4.7109375" style="84" customWidth="1"/>
    <col min="12" max="19" width="4.7109375" style="84" bestFit="1" customWidth="1"/>
    <col min="20" max="20" width="4.7109375" style="84" customWidth="1"/>
    <col min="21" max="21" width="4.57421875" style="84" customWidth="1"/>
    <col min="22" max="22" width="4.28125" style="82" customWidth="1"/>
    <col min="23" max="23" width="4.421875" style="82" customWidth="1"/>
    <col min="24" max="24" width="7.57421875" style="82" customWidth="1"/>
    <col min="25" max="25" width="5.00390625" style="84" customWidth="1"/>
    <col min="26" max="26" width="3.8515625" style="58" bestFit="1" customWidth="1"/>
    <col min="27" max="27" width="5.421875" style="84" customWidth="1"/>
    <col min="28" max="28" width="6.140625" style="84" customWidth="1"/>
    <col min="29" max="29" width="5.140625" style="84" customWidth="1"/>
    <col min="30" max="30" width="6.00390625" style="84" customWidth="1"/>
    <col min="31" max="31" width="5.28125" style="84" customWidth="1"/>
    <col min="32" max="32" width="6.421875" style="84" customWidth="1"/>
    <col min="33" max="33" width="7.57421875" style="58" customWidth="1"/>
    <col min="34" max="34" width="7.28125" style="84" customWidth="1"/>
    <col min="35" max="35" width="6.7109375" style="84" customWidth="1"/>
    <col min="36" max="38" width="9.140625" style="84" customWidth="1"/>
    <col min="39" max="39" width="1.421875" style="84" bestFit="1" customWidth="1"/>
    <col min="40" max="16384" width="9.140625" style="84" customWidth="1"/>
  </cols>
  <sheetData>
    <row r="1" spans="1:33" s="45" customFormat="1" ht="9.75" thickBot="1">
      <c r="A1" s="1741" t="s">
        <v>153</v>
      </c>
      <c r="B1" s="1770"/>
      <c r="C1" s="1770"/>
      <c r="D1" s="1770"/>
      <c r="E1" s="1770"/>
      <c r="F1" s="1770"/>
      <c r="G1" s="1770"/>
      <c r="H1" s="1770"/>
      <c r="I1" s="1770"/>
      <c r="J1" s="1770"/>
      <c r="K1" s="1770"/>
      <c r="L1" s="1770"/>
      <c r="M1" s="1770"/>
      <c r="N1" s="1770"/>
      <c r="O1" s="1770"/>
      <c r="P1" s="1770"/>
      <c r="Q1" s="1770"/>
      <c r="R1" s="1770"/>
      <c r="S1" s="1770"/>
      <c r="T1" s="1770"/>
      <c r="U1" s="1770"/>
      <c r="V1" s="1770"/>
      <c r="W1" s="1770"/>
      <c r="X1" s="1770"/>
      <c r="Y1" s="1770"/>
      <c r="Z1" s="1770"/>
      <c r="AG1" s="46"/>
    </row>
    <row r="2" spans="1:26" s="58" customFormat="1" ht="9">
      <c r="A2" s="47" t="s">
        <v>145</v>
      </c>
      <c r="B2" s="48" t="s">
        <v>146</v>
      </c>
      <c r="C2" s="49"/>
      <c r="D2" s="50"/>
      <c r="E2" s="50"/>
      <c r="F2" s="49"/>
      <c r="G2" s="49"/>
      <c r="H2" s="51"/>
      <c r="I2" s="52"/>
      <c r="J2" s="53"/>
      <c r="K2" s="54" t="s">
        <v>147</v>
      </c>
      <c r="L2" s="49"/>
      <c r="M2" s="49"/>
      <c r="N2" s="49"/>
      <c r="O2" s="49"/>
      <c r="P2" s="49"/>
      <c r="Q2" s="49"/>
      <c r="R2" s="49"/>
      <c r="S2" s="49"/>
      <c r="T2" s="49"/>
      <c r="U2" s="51"/>
      <c r="V2" s="55"/>
      <c r="W2" s="55"/>
      <c r="X2" s="56" t="s">
        <v>148</v>
      </c>
      <c r="Y2" s="54" t="s">
        <v>149</v>
      </c>
      <c r="Z2" s="57"/>
    </row>
    <row r="3" spans="1:26" s="58" customFormat="1" ht="9.75" thickBot="1">
      <c r="A3" s="59" t="s">
        <v>150</v>
      </c>
      <c r="B3" s="60">
        <v>1997</v>
      </c>
      <c r="C3" s="61">
        <v>1998</v>
      </c>
      <c r="D3" s="62">
        <v>1999</v>
      </c>
      <c r="E3" s="62">
        <v>2000</v>
      </c>
      <c r="F3" s="63">
        <v>2001</v>
      </c>
      <c r="G3" s="63">
        <v>2002</v>
      </c>
      <c r="H3" s="63">
        <v>2003</v>
      </c>
      <c r="I3" s="64">
        <v>2004</v>
      </c>
      <c r="J3" s="65">
        <v>2005</v>
      </c>
      <c r="K3" s="66">
        <v>1984</v>
      </c>
      <c r="L3" s="63">
        <v>1987</v>
      </c>
      <c r="M3" s="63">
        <v>1990</v>
      </c>
      <c r="N3" s="63">
        <v>1992</v>
      </c>
      <c r="O3" s="63">
        <v>1996</v>
      </c>
      <c r="P3" s="61">
        <v>1998</v>
      </c>
      <c r="Q3" s="63">
        <v>1999</v>
      </c>
      <c r="R3" s="63">
        <v>2000</v>
      </c>
      <c r="S3" s="63">
        <v>2001</v>
      </c>
      <c r="T3" s="63">
        <v>2002</v>
      </c>
      <c r="U3" s="63">
        <v>2003</v>
      </c>
      <c r="V3" s="64">
        <v>2004</v>
      </c>
      <c r="W3" s="67">
        <v>2005</v>
      </c>
      <c r="X3" s="68" t="s">
        <v>154</v>
      </c>
      <c r="Y3" s="66" t="s">
        <v>151</v>
      </c>
      <c r="Z3" s="69" t="s">
        <v>152</v>
      </c>
    </row>
    <row r="4" spans="1:36" ht="9">
      <c r="A4" s="70" t="s">
        <v>78</v>
      </c>
      <c r="B4" s="71">
        <v>0.3708844217943257</v>
      </c>
      <c r="C4" s="72">
        <v>0.3496037335329243</v>
      </c>
      <c r="D4" s="1721">
        <v>0.4621708660545463</v>
      </c>
      <c r="E4" s="1721">
        <v>0.4149634976603276</v>
      </c>
      <c r="F4" s="73">
        <v>0.3969401879702465</v>
      </c>
      <c r="G4" s="73">
        <v>0.3412930156601683</v>
      </c>
      <c r="H4" s="73">
        <v>0.34590374066994617</v>
      </c>
      <c r="I4" s="108">
        <v>0.3907232334468172</v>
      </c>
      <c r="J4" s="112">
        <v>0.43485952665499233</v>
      </c>
      <c r="K4" s="74">
        <v>1</v>
      </c>
      <c r="L4" s="75">
        <v>17</v>
      </c>
      <c r="M4" s="75">
        <v>1</v>
      </c>
      <c r="N4" s="75">
        <v>1</v>
      </c>
      <c r="O4" s="75">
        <v>3</v>
      </c>
      <c r="P4" s="76">
        <v>1</v>
      </c>
      <c r="Q4" s="75">
        <v>2</v>
      </c>
      <c r="R4" s="77">
        <v>2</v>
      </c>
      <c r="S4" s="77">
        <v>1</v>
      </c>
      <c r="T4" s="77">
        <v>1</v>
      </c>
      <c r="U4" s="77">
        <v>1</v>
      </c>
      <c r="V4" s="78">
        <v>1</v>
      </c>
      <c r="W4" s="79">
        <v>1</v>
      </c>
      <c r="X4" s="80">
        <f aca="true" t="shared" si="0" ref="X4:X35">V4-W4</f>
        <v>0</v>
      </c>
      <c r="Y4" s="74">
        <v>1</v>
      </c>
      <c r="Z4" s="81" t="s">
        <v>78</v>
      </c>
      <c r="AA4" s="82"/>
      <c r="AB4" s="83"/>
      <c r="AC4" s="83"/>
      <c r="AD4" s="83"/>
      <c r="AE4" s="83"/>
      <c r="AF4" s="83"/>
      <c r="AG4" s="83"/>
      <c r="AH4" s="83"/>
      <c r="AI4" s="83"/>
      <c r="AJ4" s="83"/>
    </row>
    <row r="5" spans="1:36" ht="9">
      <c r="A5" s="85" t="s">
        <v>90</v>
      </c>
      <c r="B5" s="86">
        <v>0.43179118874957173</v>
      </c>
      <c r="C5" s="87">
        <v>0.5312862833821471</v>
      </c>
      <c r="D5" s="88">
        <v>0.547830337288066</v>
      </c>
      <c r="E5" s="88">
        <v>0.5092493463449934</v>
      </c>
      <c r="F5" s="88">
        <v>0.5042870269579091</v>
      </c>
      <c r="G5" s="88">
        <v>0.866494397658489</v>
      </c>
      <c r="H5" s="88">
        <v>0.5100749398198824</v>
      </c>
      <c r="I5" s="109">
        <v>0.5071266563082877</v>
      </c>
      <c r="J5" s="113">
        <v>0.4874193918856329</v>
      </c>
      <c r="K5" s="89">
        <v>4</v>
      </c>
      <c r="L5" s="90">
        <v>3</v>
      </c>
      <c r="M5" s="90">
        <v>6</v>
      </c>
      <c r="N5" s="90">
        <v>13</v>
      </c>
      <c r="O5" s="90">
        <v>2</v>
      </c>
      <c r="P5" s="91">
        <v>4</v>
      </c>
      <c r="Q5" s="90">
        <v>3</v>
      </c>
      <c r="R5" s="90">
        <v>3</v>
      </c>
      <c r="S5" s="90">
        <v>3</v>
      </c>
      <c r="T5" s="92">
        <v>22</v>
      </c>
      <c r="U5" s="92">
        <v>3</v>
      </c>
      <c r="V5" s="93">
        <v>2</v>
      </c>
      <c r="W5" s="79">
        <v>2</v>
      </c>
      <c r="X5" s="80">
        <f t="shared" si="0"/>
        <v>0</v>
      </c>
      <c r="Y5" s="89">
        <v>6</v>
      </c>
      <c r="Z5" s="94" t="s">
        <v>90</v>
      </c>
      <c r="AA5" s="82"/>
      <c r="AB5" s="83"/>
      <c r="AC5" s="83"/>
      <c r="AD5" s="83"/>
      <c r="AE5" s="83"/>
      <c r="AF5" s="83"/>
      <c r="AG5" s="83"/>
      <c r="AH5" s="83"/>
      <c r="AI5" s="83"/>
      <c r="AJ5" s="83"/>
    </row>
    <row r="6" spans="1:36" ht="9">
      <c r="A6" s="85" t="s">
        <v>66</v>
      </c>
      <c r="B6" s="86">
        <v>0.7206215474294974</v>
      </c>
      <c r="C6" s="87">
        <v>0.6979355570793441</v>
      </c>
      <c r="D6" s="88">
        <v>0.7324944503153182</v>
      </c>
      <c r="E6" s="88">
        <v>0.6580231503553885</v>
      </c>
      <c r="F6" s="88">
        <v>0.658890655398938</v>
      </c>
      <c r="G6" s="88">
        <v>0.7632742107272499</v>
      </c>
      <c r="H6" s="88">
        <v>0.6806923352289452</v>
      </c>
      <c r="I6" s="109">
        <v>0.6341529808819446</v>
      </c>
      <c r="J6" s="113">
        <v>0.5581593364070576</v>
      </c>
      <c r="K6" s="89">
        <v>42</v>
      </c>
      <c r="L6" s="90">
        <v>18</v>
      </c>
      <c r="M6" s="90">
        <v>25</v>
      </c>
      <c r="N6" s="90">
        <v>24</v>
      </c>
      <c r="O6" s="90">
        <v>12</v>
      </c>
      <c r="P6" s="91">
        <v>11</v>
      </c>
      <c r="Q6" s="92">
        <v>12</v>
      </c>
      <c r="R6" s="92">
        <v>6</v>
      </c>
      <c r="S6" s="92">
        <v>11</v>
      </c>
      <c r="T6" s="92">
        <v>15</v>
      </c>
      <c r="U6" s="92">
        <v>10</v>
      </c>
      <c r="V6" s="93">
        <v>6</v>
      </c>
      <c r="W6" s="79">
        <v>3</v>
      </c>
      <c r="X6" s="80">
        <f t="shared" si="0"/>
        <v>3</v>
      </c>
      <c r="Y6" s="89">
        <v>6</v>
      </c>
      <c r="Z6" s="94" t="s">
        <v>66</v>
      </c>
      <c r="AA6" s="82"/>
      <c r="AB6" s="83"/>
      <c r="AC6" s="83"/>
      <c r="AD6" s="83"/>
      <c r="AE6" s="83"/>
      <c r="AF6" s="83"/>
      <c r="AG6" s="83"/>
      <c r="AH6" s="83"/>
      <c r="AI6" s="83"/>
      <c r="AJ6" s="83"/>
    </row>
    <row r="7" spans="1:36" ht="9">
      <c r="A7" s="85" t="s">
        <v>82</v>
      </c>
      <c r="B7" s="86">
        <v>1.3047974828496685</v>
      </c>
      <c r="C7" s="87">
        <v>1.0411313896510255</v>
      </c>
      <c r="D7" s="88">
        <v>1.1435303210711787</v>
      </c>
      <c r="E7" s="88">
        <v>1.0152343036297788</v>
      </c>
      <c r="F7" s="88">
        <v>0.6959887623236117</v>
      </c>
      <c r="G7" s="88">
        <v>0.6853866267395935</v>
      </c>
      <c r="H7" s="88">
        <v>0.5535168356289036</v>
      </c>
      <c r="I7" s="109">
        <v>0.5976255349030698</v>
      </c>
      <c r="J7" s="113">
        <v>0.5800105156248924</v>
      </c>
      <c r="K7" s="89">
        <v>29</v>
      </c>
      <c r="L7" s="90">
        <v>14</v>
      </c>
      <c r="M7" s="90">
        <v>4</v>
      </c>
      <c r="N7" s="90">
        <v>30</v>
      </c>
      <c r="O7" s="90">
        <v>30</v>
      </c>
      <c r="P7" s="91">
        <v>31</v>
      </c>
      <c r="Q7" s="90">
        <v>34</v>
      </c>
      <c r="R7" s="92">
        <v>27</v>
      </c>
      <c r="S7" s="92">
        <v>14</v>
      </c>
      <c r="T7" s="92">
        <v>11</v>
      </c>
      <c r="U7" s="92">
        <v>5</v>
      </c>
      <c r="V7" s="93">
        <v>4</v>
      </c>
      <c r="W7" s="79">
        <v>4</v>
      </c>
      <c r="X7" s="80">
        <f t="shared" si="0"/>
        <v>0</v>
      </c>
      <c r="Y7" s="89">
        <v>1</v>
      </c>
      <c r="Z7" s="94" t="s">
        <v>82</v>
      </c>
      <c r="AA7" s="82"/>
      <c r="AB7" s="83"/>
      <c r="AC7" s="83"/>
      <c r="AD7" s="83"/>
      <c r="AE7" s="83"/>
      <c r="AF7" s="83"/>
      <c r="AG7" s="83"/>
      <c r="AH7" s="83"/>
      <c r="AI7" s="83"/>
      <c r="AJ7" s="83"/>
    </row>
    <row r="8" spans="1:36" ht="9">
      <c r="A8" s="85" t="s">
        <v>76</v>
      </c>
      <c r="B8" s="86">
        <v>0.5226925438052451</v>
      </c>
      <c r="C8" s="87">
        <v>0.5103494025473753</v>
      </c>
      <c r="D8" s="88">
        <v>0.6332873630638388</v>
      </c>
      <c r="E8" s="88">
        <v>0.6078707366361714</v>
      </c>
      <c r="F8" s="88">
        <v>0.6212981394996514</v>
      </c>
      <c r="G8" s="88">
        <v>0.6413170222539539</v>
      </c>
      <c r="H8" s="88">
        <v>0.6549092327832514</v>
      </c>
      <c r="I8" s="109">
        <v>0.7824461975728733</v>
      </c>
      <c r="J8" s="113">
        <v>0.5838862728375678</v>
      </c>
      <c r="K8" s="89">
        <v>34</v>
      </c>
      <c r="L8" s="90">
        <v>39</v>
      </c>
      <c r="M8" s="90">
        <v>31</v>
      </c>
      <c r="N8" s="90">
        <v>36</v>
      </c>
      <c r="O8" s="90">
        <v>9</v>
      </c>
      <c r="P8" s="91">
        <v>3</v>
      </c>
      <c r="Q8" s="90">
        <v>7</v>
      </c>
      <c r="R8" s="92">
        <v>5</v>
      </c>
      <c r="S8" s="92">
        <v>8</v>
      </c>
      <c r="T8" s="92">
        <v>7</v>
      </c>
      <c r="U8" s="92">
        <v>7</v>
      </c>
      <c r="V8" s="93">
        <v>13</v>
      </c>
      <c r="W8" s="79">
        <v>5</v>
      </c>
      <c r="X8" s="80">
        <f t="shared" si="0"/>
        <v>8</v>
      </c>
      <c r="Y8" s="89">
        <v>1</v>
      </c>
      <c r="Z8" s="94" t="s">
        <v>76</v>
      </c>
      <c r="AA8" s="82"/>
      <c r="AB8" s="83"/>
      <c r="AC8" s="83"/>
      <c r="AD8" s="83"/>
      <c r="AE8" s="83"/>
      <c r="AF8" s="83"/>
      <c r="AG8" s="83"/>
      <c r="AH8" s="83"/>
      <c r="AI8" s="83"/>
      <c r="AJ8" s="83"/>
    </row>
    <row r="9" spans="1:36" ht="9">
      <c r="A9" s="85" t="s">
        <v>60</v>
      </c>
      <c r="B9" s="86">
        <v>0.6997527436923906</v>
      </c>
      <c r="C9" s="87">
        <v>0.57270625556576</v>
      </c>
      <c r="D9" s="88">
        <v>0.5702519473276738</v>
      </c>
      <c r="E9" s="88">
        <v>0.521844776467575</v>
      </c>
      <c r="F9" s="88">
        <v>0.5382980986194302</v>
      </c>
      <c r="G9" s="88">
        <v>0.5255960129895295</v>
      </c>
      <c r="H9" s="88">
        <v>0.5331871925970031</v>
      </c>
      <c r="I9" s="109">
        <v>0.5858934732954125</v>
      </c>
      <c r="J9" s="113">
        <v>0.5999302417403952</v>
      </c>
      <c r="K9" s="89">
        <v>18</v>
      </c>
      <c r="L9" s="90">
        <v>34</v>
      </c>
      <c r="M9" s="90">
        <v>32</v>
      </c>
      <c r="N9" s="90">
        <v>10</v>
      </c>
      <c r="O9" s="90">
        <v>16</v>
      </c>
      <c r="P9" s="91">
        <v>6</v>
      </c>
      <c r="Q9" s="90">
        <v>4</v>
      </c>
      <c r="R9" s="92">
        <v>4</v>
      </c>
      <c r="S9" s="92">
        <v>4</v>
      </c>
      <c r="T9" s="92">
        <v>3</v>
      </c>
      <c r="U9" s="92">
        <v>4</v>
      </c>
      <c r="V9" s="93">
        <v>3</v>
      </c>
      <c r="W9" s="79">
        <v>6</v>
      </c>
      <c r="X9" s="80">
        <f t="shared" si="0"/>
        <v>-3</v>
      </c>
      <c r="Y9" s="89">
        <v>3</v>
      </c>
      <c r="Z9" s="94" t="s">
        <v>60</v>
      </c>
      <c r="AA9" s="82"/>
      <c r="AB9" s="83"/>
      <c r="AC9" s="83"/>
      <c r="AD9" s="83"/>
      <c r="AE9" s="83"/>
      <c r="AF9" s="83"/>
      <c r="AG9" s="83"/>
      <c r="AH9" s="83"/>
      <c r="AI9" s="83"/>
      <c r="AJ9" s="83"/>
    </row>
    <row r="10" spans="1:36" ht="9">
      <c r="A10" s="85" t="s">
        <v>100</v>
      </c>
      <c r="B10" s="86">
        <v>0.38463860933569777</v>
      </c>
      <c r="C10" s="87">
        <v>0.417018201952055</v>
      </c>
      <c r="D10" s="88">
        <v>0.45870463952504253</v>
      </c>
      <c r="E10" s="88">
        <v>0.40479324868242444</v>
      </c>
      <c r="F10" s="88">
        <v>0.4430563690641951</v>
      </c>
      <c r="G10" s="88">
        <v>0.4458008473173214</v>
      </c>
      <c r="H10" s="88">
        <v>0.4719882456075885</v>
      </c>
      <c r="I10" s="109">
        <v>0.7191097415335556</v>
      </c>
      <c r="J10" s="113">
        <v>0.6474062675423354</v>
      </c>
      <c r="K10" s="89">
        <v>21</v>
      </c>
      <c r="L10" s="90">
        <v>1</v>
      </c>
      <c r="M10" s="90">
        <v>2</v>
      </c>
      <c r="N10" s="90">
        <v>2</v>
      </c>
      <c r="O10" s="90">
        <v>1</v>
      </c>
      <c r="P10" s="91">
        <v>2</v>
      </c>
      <c r="Q10" s="90">
        <v>1</v>
      </c>
      <c r="R10" s="90">
        <v>1</v>
      </c>
      <c r="S10" s="90">
        <v>2</v>
      </c>
      <c r="T10" s="90">
        <v>2</v>
      </c>
      <c r="U10" s="90">
        <v>2</v>
      </c>
      <c r="V10" s="93">
        <v>9</v>
      </c>
      <c r="W10" s="79">
        <v>7</v>
      </c>
      <c r="X10" s="80">
        <f t="shared" si="0"/>
        <v>2</v>
      </c>
      <c r="Y10" s="89">
        <v>1</v>
      </c>
      <c r="Z10" s="94" t="s">
        <v>100</v>
      </c>
      <c r="AA10" s="82"/>
      <c r="AB10" s="58"/>
      <c r="AC10" s="58"/>
      <c r="AD10" s="58"/>
      <c r="AE10" s="58"/>
      <c r="AF10" s="58"/>
      <c r="AH10" s="58"/>
      <c r="AI10" s="58"/>
      <c r="AJ10" s="58"/>
    </row>
    <row r="11" spans="1:36" ht="9">
      <c r="A11" s="85" t="s">
        <v>87</v>
      </c>
      <c r="B11" s="86">
        <v>0.6883884891107236</v>
      </c>
      <c r="C11" s="87">
        <v>0.6823585202758483</v>
      </c>
      <c r="D11" s="88">
        <v>0.5860841930718595</v>
      </c>
      <c r="E11" s="88">
        <v>0.6598922178413346</v>
      </c>
      <c r="F11" s="88">
        <v>0.6123005842531118</v>
      </c>
      <c r="G11" s="88">
        <v>0.6097863999697295</v>
      </c>
      <c r="H11" s="88">
        <v>0.6727094194031418</v>
      </c>
      <c r="I11" s="109">
        <v>0.6302018042473625</v>
      </c>
      <c r="J11" s="113">
        <v>0.6666836568617764</v>
      </c>
      <c r="K11" s="89">
        <v>10</v>
      </c>
      <c r="L11" s="90">
        <v>33</v>
      </c>
      <c r="M11" s="90">
        <v>21</v>
      </c>
      <c r="N11" s="90">
        <v>29</v>
      </c>
      <c r="O11" s="90">
        <v>18</v>
      </c>
      <c r="P11" s="91">
        <v>8</v>
      </c>
      <c r="Q11" s="90">
        <v>5</v>
      </c>
      <c r="R11" s="90">
        <v>7</v>
      </c>
      <c r="S11" s="90">
        <v>7</v>
      </c>
      <c r="T11" s="92">
        <v>5</v>
      </c>
      <c r="U11" s="92">
        <v>9</v>
      </c>
      <c r="V11" s="93">
        <v>5</v>
      </c>
      <c r="W11" s="79">
        <v>8</v>
      </c>
      <c r="X11" s="80">
        <f t="shared" si="0"/>
        <v>-3</v>
      </c>
      <c r="Y11" s="89">
        <v>6</v>
      </c>
      <c r="Z11" s="94" t="s">
        <v>87</v>
      </c>
      <c r="AA11" s="82"/>
      <c r="AB11" s="83"/>
      <c r="AC11" s="83"/>
      <c r="AD11" s="83"/>
      <c r="AE11" s="83"/>
      <c r="AF11" s="83"/>
      <c r="AG11" s="83"/>
      <c r="AH11" s="83"/>
      <c r="AI11" s="83"/>
      <c r="AJ11" s="83"/>
    </row>
    <row r="12" spans="1:36" ht="9">
      <c r="A12" s="85" t="s">
        <v>83</v>
      </c>
      <c r="B12" s="86">
        <v>0.7582423094954921</v>
      </c>
      <c r="C12" s="87">
        <v>0.7671291936828322</v>
      </c>
      <c r="D12" s="88">
        <v>0.7080977312245249</v>
      </c>
      <c r="E12" s="88">
        <v>0.7392543184094409</v>
      </c>
      <c r="F12" s="88">
        <v>0.605448692410666</v>
      </c>
      <c r="G12" s="88">
        <v>0.5744665953751963</v>
      </c>
      <c r="H12" s="88">
        <v>0.7811973781034945</v>
      </c>
      <c r="I12" s="109">
        <v>0.8654240296099777</v>
      </c>
      <c r="J12" s="113">
        <v>0.6713716602985643</v>
      </c>
      <c r="K12" s="89">
        <v>7</v>
      </c>
      <c r="L12" s="90">
        <v>7</v>
      </c>
      <c r="M12" s="90">
        <v>38</v>
      </c>
      <c r="N12" s="90">
        <v>39</v>
      </c>
      <c r="O12" s="90">
        <v>17</v>
      </c>
      <c r="P12" s="91">
        <v>13</v>
      </c>
      <c r="Q12" s="90">
        <v>9</v>
      </c>
      <c r="R12" s="92">
        <v>13</v>
      </c>
      <c r="S12" s="92">
        <v>6</v>
      </c>
      <c r="T12" s="92">
        <v>4</v>
      </c>
      <c r="U12" s="92">
        <v>16</v>
      </c>
      <c r="V12" s="93">
        <v>21</v>
      </c>
      <c r="W12" s="79">
        <v>9</v>
      </c>
      <c r="X12" s="80">
        <f t="shared" si="0"/>
        <v>12</v>
      </c>
      <c r="Y12" s="89">
        <v>1</v>
      </c>
      <c r="Z12" s="94" t="s">
        <v>83</v>
      </c>
      <c r="AA12" s="82"/>
      <c r="AB12" s="83"/>
      <c r="AC12" s="83"/>
      <c r="AD12" s="83"/>
      <c r="AE12" s="83"/>
      <c r="AF12" s="83"/>
      <c r="AG12" s="83"/>
      <c r="AH12" s="83"/>
      <c r="AI12" s="83"/>
      <c r="AJ12" s="83"/>
    </row>
    <row r="13" spans="1:36" ht="9">
      <c r="A13" s="85" t="s">
        <v>63</v>
      </c>
      <c r="B13" s="86">
        <v>0.5648508977305952</v>
      </c>
      <c r="C13" s="87">
        <v>0.551388626670219</v>
      </c>
      <c r="D13" s="88">
        <v>0.6536628663297073</v>
      </c>
      <c r="E13" s="88">
        <v>0.7024384610026968</v>
      </c>
      <c r="F13" s="88">
        <v>0.594095717682956</v>
      </c>
      <c r="G13" s="88">
        <v>0.6780090171971772</v>
      </c>
      <c r="H13" s="88">
        <v>0.7043039110832572</v>
      </c>
      <c r="I13" s="109">
        <v>0.6794100895546529</v>
      </c>
      <c r="J13" s="113">
        <v>0.6847740528469326</v>
      </c>
      <c r="K13" s="89">
        <v>25</v>
      </c>
      <c r="L13" s="90">
        <v>24</v>
      </c>
      <c r="M13" s="90">
        <v>40</v>
      </c>
      <c r="N13" s="90">
        <v>42</v>
      </c>
      <c r="O13" s="90">
        <v>4</v>
      </c>
      <c r="P13" s="91">
        <v>5</v>
      </c>
      <c r="Q13" s="90">
        <v>8</v>
      </c>
      <c r="R13" s="92">
        <v>9</v>
      </c>
      <c r="S13" s="92">
        <v>5</v>
      </c>
      <c r="T13" s="92">
        <v>10</v>
      </c>
      <c r="U13" s="92">
        <v>11</v>
      </c>
      <c r="V13" s="93">
        <v>7</v>
      </c>
      <c r="W13" s="79">
        <v>10</v>
      </c>
      <c r="X13" s="80">
        <f t="shared" si="0"/>
        <v>-3</v>
      </c>
      <c r="Y13" s="89">
        <v>1</v>
      </c>
      <c r="Z13" s="94" t="s">
        <v>63</v>
      </c>
      <c r="AA13" s="82"/>
      <c r="AB13" s="83"/>
      <c r="AC13" s="83"/>
      <c r="AD13" s="83"/>
      <c r="AE13" s="83"/>
      <c r="AF13" s="83"/>
      <c r="AG13" s="83"/>
      <c r="AH13" s="83"/>
      <c r="AI13" s="83"/>
      <c r="AJ13" s="83"/>
    </row>
    <row r="14" spans="1:36" ht="9">
      <c r="A14" s="85" t="s">
        <v>91</v>
      </c>
      <c r="B14" s="86">
        <v>0.8932134620364435</v>
      </c>
      <c r="C14" s="87">
        <v>0.7849111765390392</v>
      </c>
      <c r="D14" s="88">
        <v>1.072592595817745</v>
      </c>
      <c r="E14" s="88">
        <v>1.0566974296112297</v>
      </c>
      <c r="F14" s="88">
        <v>0.881218530833911</v>
      </c>
      <c r="G14" s="88">
        <v>0.6364332309996231</v>
      </c>
      <c r="H14" s="88">
        <v>0.6694265667080779</v>
      </c>
      <c r="I14" s="109">
        <v>0.7856713077239131</v>
      </c>
      <c r="J14" s="113">
        <v>0.6895082510093412</v>
      </c>
      <c r="K14" s="89">
        <v>3</v>
      </c>
      <c r="L14" s="90">
        <v>2</v>
      </c>
      <c r="M14" s="90">
        <v>7</v>
      </c>
      <c r="N14" s="90">
        <v>9</v>
      </c>
      <c r="O14" s="90">
        <v>8</v>
      </c>
      <c r="P14" s="91">
        <v>15</v>
      </c>
      <c r="Q14" s="92">
        <v>32</v>
      </c>
      <c r="R14" s="92">
        <v>30</v>
      </c>
      <c r="S14" s="92">
        <v>23</v>
      </c>
      <c r="T14" s="92">
        <v>6</v>
      </c>
      <c r="U14" s="92">
        <v>8</v>
      </c>
      <c r="V14" s="93">
        <v>14</v>
      </c>
      <c r="W14" s="79">
        <v>11</v>
      </c>
      <c r="X14" s="80">
        <f t="shared" si="0"/>
        <v>3</v>
      </c>
      <c r="Y14" s="89">
        <v>1</v>
      </c>
      <c r="Z14" s="94" t="s">
        <v>91</v>
      </c>
      <c r="AA14" s="82"/>
      <c r="AB14" s="83"/>
      <c r="AC14" s="83"/>
      <c r="AD14" s="83"/>
      <c r="AE14" s="83"/>
      <c r="AF14" s="83"/>
      <c r="AG14" s="83"/>
      <c r="AH14" s="83"/>
      <c r="AI14" s="83"/>
      <c r="AJ14" s="83"/>
    </row>
    <row r="15" spans="1:36" ht="9">
      <c r="A15" s="85" t="s">
        <v>67</v>
      </c>
      <c r="B15" s="86">
        <v>0.6503754973651154</v>
      </c>
      <c r="C15" s="87">
        <v>0.6858740440649539</v>
      </c>
      <c r="D15" s="88">
        <v>0.7415869603326887</v>
      </c>
      <c r="E15" s="88">
        <v>0.7061534338385833</v>
      </c>
      <c r="F15" s="88">
        <v>0.6345789120261709</v>
      </c>
      <c r="G15" s="88">
        <v>0.6603932657556796</v>
      </c>
      <c r="H15" s="88">
        <v>0.7547893609759861</v>
      </c>
      <c r="I15" s="109">
        <v>0.7213172111731939</v>
      </c>
      <c r="J15" s="113">
        <v>0.7032956206947699</v>
      </c>
      <c r="K15" s="89">
        <v>20</v>
      </c>
      <c r="L15" s="90">
        <v>22</v>
      </c>
      <c r="M15" s="90">
        <v>20</v>
      </c>
      <c r="N15" s="90">
        <v>22</v>
      </c>
      <c r="O15" s="90">
        <v>11</v>
      </c>
      <c r="P15" s="91">
        <v>9</v>
      </c>
      <c r="Q15" s="90">
        <v>14</v>
      </c>
      <c r="R15" s="92">
        <v>10</v>
      </c>
      <c r="S15" s="92">
        <v>9</v>
      </c>
      <c r="T15" s="92">
        <v>9</v>
      </c>
      <c r="U15" s="92">
        <v>15</v>
      </c>
      <c r="V15" s="93">
        <v>10</v>
      </c>
      <c r="W15" s="79">
        <v>12</v>
      </c>
      <c r="X15" s="80">
        <f t="shared" si="0"/>
        <v>-2</v>
      </c>
      <c r="Y15" s="89">
        <v>6</v>
      </c>
      <c r="Z15" s="94" t="s">
        <v>67</v>
      </c>
      <c r="AA15" s="82"/>
      <c r="AB15" s="83"/>
      <c r="AC15" s="83"/>
      <c r="AD15" s="83"/>
      <c r="AE15" s="83"/>
      <c r="AF15" s="83"/>
      <c r="AG15" s="83"/>
      <c r="AH15" s="83"/>
      <c r="AI15" s="83"/>
      <c r="AJ15" s="83"/>
    </row>
    <row r="16" spans="1:36" ht="9">
      <c r="A16" s="85" t="s">
        <v>73</v>
      </c>
      <c r="B16" s="86">
        <v>0.8454827797146267</v>
      </c>
      <c r="C16" s="87">
        <v>1.0508316207109123</v>
      </c>
      <c r="D16" s="88">
        <v>0.7244393692291059</v>
      </c>
      <c r="E16" s="88">
        <v>0.7327734915429872</v>
      </c>
      <c r="F16" s="88">
        <v>0.7165360033479965</v>
      </c>
      <c r="G16" s="88">
        <v>0.7193137398835753</v>
      </c>
      <c r="H16" s="88">
        <v>0.7443251937045741</v>
      </c>
      <c r="I16" s="109">
        <v>0.7681553044151009</v>
      </c>
      <c r="J16" s="113">
        <v>0.7464938182429793</v>
      </c>
      <c r="K16" s="89">
        <v>22</v>
      </c>
      <c r="L16" s="90">
        <v>13</v>
      </c>
      <c r="M16" s="90">
        <v>16</v>
      </c>
      <c r="N16" s="90">
        <v>16</v>
      </c>
      <c r="O16" s="90">
        <v>27</v>
      </c>
      <c r="P16" s="91">
        <v>32</v>
      </c>
      <c r="Q16" s="92">
        <v>10</v>
      </c>
      <c r="R16" s="92">
        <v>12</v>
      </c>
      <c r="S16" s="92">
        <v>15</v>
      </c>
      <c r="T16" s="92">
        <v>13</v>
      </c>
      <c r="U16" s="92">
        <v>14</v>
      </c>
      <c r="V16" s="93">
        <v>12</v>
      </c>
      <c r="W16" s="79">
        <v>13</v>
      </c>
      <c r="X16" s="80">
        <f t="shared" si="0"/>
        <v>-1</v>
      </c>
      <c r="Y16" s="89">
        <v>6</v>
      </c>
      <c r="Z16" s="94" t="s">
        <v>73</v>
      </c>
      <c r="AA16" s="82"/>
      <c r="AB16" s="83"/>
      <c r="AC16" s="83"/>
      <c r="AD16" s="83"/>
      <c r="AE16" s="83"/>
      <c r="AF16" s="83"/>
      <c r="AG16" s="83"/>
      <c r="AH16" s="83"/>
      <c r="AI16" s="83"/>
      <c r="AJ16" s="83"/>
    </row>
    <row r="17" spans="1:36" ht="9">
      <c r="A17" s="85" t="s">
        <v>65</v>
      </c>
      <c r="B17" s="86">
        <v>0.8674775826869161</v>
      </c>
      <c r="C17" s="87">
        <v>0.8829569633139488</v>
      </c>
      <c r="D17" s="88">
        <v>0.7459112667523958</v>
      </c>
      <c r="E17" s="88">
        <v>0.8236283476733384</v>
      </c>
      <c r="F17" s="88">
        <v>1.0756872126473906</v>
      </c>
      <c r="G17" s="88">
        <v>0.7739400028178771</v>
      </c>
      <c r="H17" s="88">
        <v>0.8062431919142089</v>
      </c>
      <c r="I17" s="109">
        <v>0.8762316423596501</v>
      </c>
      <c r="J17" s="113">
        <v>0.7555453332760109</v>
      </c>
      <c r="K17" s="89">
        <v>13</v>
      </c>
      <c r="L17" s="90">
        <v>27</v>
      </c>
      <c r="M17" s="90">
        <v>18</v>
      </c>
      <c r="N17" s="90">
        <v>15</v>
      </c>
      <c r="O17" s="90">
        <v>25</v>
      </c>
      <c r="P17" s="91">
        <v>23</v>
      </c>
      <c r="Q17" s="92">
        <v>15</v>
      </c>
      <c r="R17" s="92">
        <v>17</v>
      </c>
      <c r="S17" s="92">
        <v>31</v>
      </c>
      <c r="T17" s="92">
        <v>16</v>
      </c>
      <c r="U17" s="92">
        <v>19</v>
      </c>
      <c r="V17" s="93">
        <v>23</v>
      </c>
      <c r="W17" s="79">
        <v>14</v>
      </c>
      <c r="X17" s="80">
        <f t="shared" si="0"/>
        <v>9</v>
      </c>
      <c r="Y17" s="89">
        <v>3</v>
      </c>
      <c r="Z17" s="94" t="s">
        <v>65</v>
      </c>
      <c r="AA17" s="82"/>
      <c r="AB17" s="83"/>
      <c r="AC17" s="83"/>
      <c r="AD17" s="83"/>
      <c r="AE17" s="83"/>
      <c r="AF17" s="83"/>
      <c r="AG17" s="83"/>
      <c r="AH17" s="83"/>
      <c r="AI17" s="83"/>
      <c r="AJ17" s="83"/>
    </row>
    <row r="18" spans="1:36" ht="9">
      <c r="A18" s="85" t="s">
        <v>93</v>
      </c>
      <c r="B18" s="86">
        <v>0.5896754033871335</v>
      </c>
      <c r="C18" s="87">
        <v>0.6205375326031374</v>
      </c>
      <c r="D18" s="88">
        <v>0.6260917195033028</v>
      </c>
      <c r="E18" s="88">
        <v>0.6932441388123455</v>
      </c>
      <c r="F18" s="88">
        <v>0.6786189890411504</v>
      </c>
      <c r="G18" s="88">
        <v>0.6508883068313446</v>
      </c>
      <c r="H18" s="88">
        <v>0.6415408330649625</v>
      </c>
      <c r="I18" s="109">
        <v>0.697982111219336</v>
      </c>
      <c r="J18" s="113">
        <v>0.7614781405493073</v>
      </c>
      <c r="K18" s="89">
        <v>11</v>
      </c>
      <c r="L18" s="90">
        <v>15</v>
      </c>
      <c r="M18" s="90">
        <v>14</v>
      </c>
      <c r="N18" s="90">
        <v>11</v>
      </c>
      <c r="O18" s="90">
        <v>7</v>
      </c>
      <c r="P18" s="91">
        <v>7</v>
      </c>
      <c r="Q18" s="90">
        <v>6</v>
      </c>
      <c r="R18" s="92">
        <v>8</v>
      </c>
      <c r="S18" s="92">
        <v>13</v>
      </c>
      <c r="T18" s="92">
        <v>8</v>
      </c>
      <c r="U18" s="92">
        <v>6</v>
      </c>
      <c r="V18" s="93">
        <v>8</v>
      </c>
      <c r="W18" s="79">
        <v>15</v>
      </c>
      <c r="X18" s="80">
        <f t="shared" si="0"/>
        <v>-7</v>
      </c>
      <c r="Y18" s="89">
        <v>4</v>
      </c>
      <c r="Z18" s="94" t="s">
        <v>93</v>
      </c>
      <c r="AA18" s="82"/>
      <c r="AB18" s="83"/>
      <c r="AC18" s="83"/>
      <c r="AD18" s="83"/>
      <c r="AE18" s="83"/>
      <c r="AF18" s="83"/>
      <c r="AG18" s="83"/>
      <c r="AH18" s="83"/>
      <c r="AI18" s="83"/>
      <c r="AJ18" s="83"/>
    </row>
    <row r="19" spans="1:36" ht="9">
      <c r="A19" s="85" t="s">
        <v>85</v>
      </c>
      <c r="B19" s="86">
        <v>0.9899252780058868</v>
      </c>
      <c r="C19" s="87">
        <v>0.955946580398826</v>
      </c>
      <c r="D19" s="88">
        <v>0.9698873151130373</v>
      </c>
      <c r="E19" s="88">
        <v>0.9032311726473411</v>
      </c>
      <c r="F19" s="88">
        <v>0.8798022635858396</v>
      </c>
      <c r="G19" s="88">
        <v>0.8225035196298603</v>
      </c>
      <c r="H19" s="88">
        <v>0.7906838197581356</v>
      </c>
      <c r="I19" s="109">
        <v>0.8373658216638716</v>
      </c>
      <c r="J19" s="113">
        <v>0.7996120694138398</v>
      </c>
      <c r="K19" s="89">
        <v>31</v>
      </c>
      <c r="L19" s="90">
        <v>25</v>
      </c>
      <c r="M19" s="90">
        <v>28</v>
      </c>
      <c r="N19" s="90">
        <v>34</v>
      </c>
      <c r="O19" s="90">
        <v>28</v>
      </c>
      <c r="P19" s="91">
        <v>28</v>
      </c>
      <c r="Q19" s="90">
        <v>28</v>
      </c>
      <c r="R19" s="90">
        <v>22</v>
      </c>
      <c r="S19" s="90">
        <v>22</v>
      </c>
      <c r="T19" s="92">
        <v>20</v>
      </c>
      <c r="U19" s="92">
        <v>17</v>
      </c>
      <c r="V19" s="93">
        <v>17</v>
      </c>
      <c r="W19" s="79">
        <v>16</v>
      </c>
      <c r="X19" s="80">
        <f t="shared" si="0"/>
        <v>1</v>
      </c>
      <c r="Y19" s="89">
        <v>2</v>
      </c>
      <c r="Z19" s="94" t="s">
        <v>85</v>
      </c>
      <c r="AA19" s="82"/>
      <c r="AB19" s="83"/>
      <c r="AC19" s="83"/>
      <c r="AD19" s="83"/>
      <c r="AE19" s="83"/>
      <c r="AF19" s="83"/>
      <c r="AG19" s="83"/>
      <c r="AH19" s="83"/>
      <c r="AI19" s="83"/>
      <c r="AJ19" s="83"/>
    </row>
    <row r="20" spans="1:36" ht="9">
      <c r="A20" s="85" t="s">
        <v>74</v>
      </c>
      <c r="B20" s="86">
        <v>0.779989035094652</v>
      </c>
      <c r="C20" s="87">
        <v>0.7778007784249436</v>
      </c>
      <c r="D20" s="95">
        <v>0.8986927726133036</v>
      </c>
      <c r="E20" s="95">
        <v>1.332650858490046</v>
      </c>
      <c r="F20" s="95">
        <v>1.2152876999748514</v>
      </c>
      <c r="G20" s="95">
        <v>0.9147983455602192</v>
      </c>
      <c r="H20" s="95">
        <v>1.2329015900470877</v>
      </c>
      <c r="I20" s="110">
        <v>1.046941724616904</v>
      </c>
      <c r="J20" s="113">
        <v>0.8220826591039468</v>
      </c>
      <c r="K20" s="89">
        <v>35</v>
      </c>
      <c r="L20" s="90">
        <v>40</v>
      </c>
      <c r="M20" s="90">
        <v>41</v>
      </c>
      <c r="N20" s="90">
        <v>14</v>
      </c>
      <c r="O20" s="90">
        <v>10</v>
      </c>
      <c r="P20" s="91">
        <v>14</v>
      </c>
      <c r="Q20" s="92">
        <v>21</v>
      </c>
      <c r="R20" s="92">
        <v>39</v>
      </c>
      <c r="S20" s="92">
        <v>35</v>
      </c>
      <c r="T20" s="92">
        <v>25</v>
      </c>
      <c r="U20" s="92">
        <v>34</v>
      </c>
      <c r="V20" s="93">
        <v>28</v>
      </c>
      <c r="W20" s="79">
        <v>17</v>
      </c>
      <c r="X20" s="80">
        <f t="shared" si="0"/>
        <v>11</v>
      </c>
      <c r="Y20" s="89">
        <v>3</v>
      </c>
      <c r="Z20" s="94" t="s">
        <v>74</v>
      </c>
      <c r="AA20" s="82"/>
      <c r="AB20" s="83"/>
      <c r="AC20" s="83"/>
      <c r="AD20" s="83"/>
      <c r="AE20" s="83"/>
      <c r="AF20" s="83"/>
      <c r="AG20" s="83"/>
      <c r="AH20" s="83"/>
      <c r="AI20" s="83"/>
      <c r="AJ20" s="83"/>
    </row>
    <row r="21" spans="1:36" ht="9">
      <c r="A21" s="85" t="s">
        <v>95</v>
      </c>
      <c r="B21" s="86">
        <v>0.849358118567001</v>
      </c>
      <c r="C21" s="87">
        <v>0.8389398273098663</v>
      </c>
      <c r="D21" s="88">
        <v>0.8344584359863826</v>
      </c>
      <c r="E21" s="88">
        <v>0.7542644244905873</v>
      </c>
      <c r="F21" s="88">
        <v>0.8181149391762362</v>
      </c>
      <c r="G21" s="88">
        <v>0.7806337385746316</v>
      </c>
      <c r="H21" s="88">
        <v>0.8544419763559681</v>
      </c>
      <c r="I21" s="109">
        <v>0.7628945196622018</v>
      </c>
      <c r="J21" s="113">
        <v>0.8234929096384348</v>
      </c>
      <c r="K21" s="89">
        <v>6</v>
      </c>
      <c r="L21" s="90">
        <v>23</v>
      </c>
      <c r="M21" s="90">
        <v>29</v>
      </c>
      <c r="N21" s="90">
        <v>19</v>
      </c>
      <c r="O21" s="90">
        <v>21</v>
      </c>
      <c r="P21" s="91">
        <v>18</v>
      </c>
      <c r="Q21" s="90">
        <v>18</v>
      </c>
      <c r="R21" s="90">
        <v>14</v>
      </c>
      <c r="S21" s="90">
        <v>18</v>
      </c>
      <c r="T21" s="90">
        <v>17</v>
      </c>
      <c r="U21" s="90">
        <v>21</v>
      </c>
      <c r="V21" s="93">
        <v>11</v>
      </c>
      <c r="W21" s="79">
        <v>18</v>
      </c>
      <c r="X21" s="80">
        <f t="shared" si="0"/>
        <v>-7</v>
      </c>
      <c r="Y21" s="89">
        <v>3</v>
      </c>
      <c r="Z21" s="94" t="s">
        <v>95</v>
      </c>
      <c r="AA21" s="82"/>
      <c r="AB21" s="83"/>
      <c r="AC21" s="83"/>
      <c r="AD21" s="83"/>
      <c r="AE21" s="83"/>
      <c r="AF21" s="83"/>
      <c r="AG21" s="83"/>
      <c r="AH21" s="83"/>
      <c r="AI21" s="83"/>
      <c r="AJ21" s="83"/>
    </row>
    <row r="22" spans="1:36" ht="9">
      <c r="A22" s="85" t="s">
        <v>79</v>
      </c>
      <c r="B22" s="86">
        <v>0.7684574476128283</v>
      </c>
      <c r="C22" s="87">
        <v>0.8154727699315273</v>
      </c>
      <c r="D22" s="95">
        <v>0.7376776336297142</v>
      </c>
      <c r="E22" s="95">
        <v>1.0356468033566335</v>
      </c>
      <c r="F22" s="95">
        <v>0.8282077550124253</v>
      </c>
      <c r="G22" s="95">
        <v>0.826427540448634</v>
      </c>
      <c r="H22" s="95">
        <v>0.7989225841583757</v>
      </c>
      <c r="I22" s="110">
        <v>0.8217045200692447</v>
      </c>
      <c r="J22" s="113">
        <v>0.8370485879898156</v>
      </c>
      <c r="K22" s="89">
        <v>2</v>
      </c>
      <c r="L22" s="90">
        <v>5</v>
      </c>
      <c r="M22" s="90">
        <v>11</v>
      </c>
      <c r="N22" s="90">
        <v>5</v>
      </c>
      <c r="O22" s="90">
        <v>5</v>
      </c>
      <c r="P22" s="91">
        <v>17</v>
      </c>
      <c r="Q22" s="92">
        <v>13</v>
      </c>
      <c r="R22" s="92">
        <v>29</v>
      </c>
      <c r="S22" s="92">
        <v>19</v>
      </c>
      <c r="T22" s="92">
        <v>21</v>
      </c>
      <c r="U22" s="92">
        <v>18</v>
      </c>
      <c r="V22" s="93">
        <v>16</v>
      </c>
      <c r="W22" s="79">
        <v>19</v>
      </c>
      <c r="X22" s="80">
        <f t="shared" si="0"/>
        <v>-3</v>
      </c>
      <c r="Y22" s="89">
        <v>1</v>
      </c>
      <c r="Z22" s="94" t="s">
        <v>79</v>
      </c>
      <c r="AA22" s="82"/>
      <c r="AB22" s="83"/>
      <c r="AC22" s="83"/>
      <c r="AD22" s="83"/>
      <c r="AE22" s="83"/>
      <c r="AF22" s="83"/>
      <c r="AG22" s="83"/>
      <c r="AH22" s="83"/>
      <c r="AI22" s="83"/>
      <c r="AJ22" s="83"/>
    </row>
    <row r="23" spans="1:36" ht="9">
      <c r="A23" s="85" t="s">
        <v>92</v>
      </c>
      <c r="B23" s="86">
        <v>0.9733086145572264</v>
      </c>
      <c r="C23" s="87">
        <v>0.9274051051798374</v>
      </c>
      <c r="D23" s="88">
        <v>0.9234382966160485</v>
      </c>
      <c r="E23" s="88">
        <v>0.8865027598064823</v>
      </c>
      <c r="F23" s="88">
        <v>0.874358314328168</v>
      </c>
      <c r="G23" s="88">
        <v>0.907138426321492</v>
      </c>
      <c r="H23" s="88">
        <v>0.8701671279552463</v>
      </c>
      <c r="I23" s="109">
        <v>0.8487893686344071</v>
      </c>
      <c r="J23" s="113">
        <v>0.8468103178627647</v>
      </c>
      <c r="K23" s="89">
        <v>23</v>
      </c>
      <c r="L23" s="90">
        <v>37</v>
      </c>
      <c r="M23" s="90">
        <v>36</v>
      </c>
      <c r="N23" s="90">
        <v>37</v>
      </c>
      <c r="O23" s="90">
        <v>26</v>
      </c>
      <c r="P23" s="91">
        <v>26</v>
      </c>
      <c r="Q23" s="90">
        <v>24</v>
      </c>
      <c r="R23" s="90">
        <v>20</v>
      </c>
      <c r="S23" s="90">
        <v>21</v>
      </c>
      <c r="T23" s="92">
        <v>24</v>
      </c>
      <c r="U23" s="92">
        <v>22</v>
      </c>
      <c r="V23" s="93">
        <v>19</v>
      </c>
      <c r="W23" s="79">
        <v>20</v>
      </c>
      <c r="X23" s="80">
        <f t="shared" si="0"/>
        <v>-1</v>
      </c>
      <c r="Y23" s="89">
        <v>3</v>
      </c>
      <c r="Z23" s="94" t="s">
        <v>92</v>
      </c>
      <c r="AA23" s="82"/>
      <c r="AB23" s="83"/>
      <c r="AC23" s="83"/>
      <c r="AD23" s="83"/>
      <c r="AE23" s="83"/>
      <c r="AF23" s="83"/>
      <c r="AG23" s="83"/>
      <c r="AH23" s="83"/>
      <c r="AI23" s="83"/>
      <c r="AJ23" s="83"/>
    </row>
    <row r="24" spans="1:36" ht="9">
      <c r="A24" s="85" t="s">
        <v>94</v>
      </c>
      <c r="B24" s="86">
        <v>0.8912753915491897</v>
      </c>
      <c r="C24" s="87">
        <v>1.0067930392378766</v>
      </c>
      <c r="D24" s="88">
        <v>0.908589014846742</v>
      </c>
      <c r="E24" s="88">
        <v>0.9222564324748332</v>
      </c>
      <c r="F24" s="88">
        <v>1.0518495170033835</v>
      </c>
      <c r="G24" s="88">
        <v>1.12232361222379</v>
      </c>
      <c r="H24" s="88">
        <v>0.8463673473035808</v>
      </c>
      <c r="I24" s="109">
        <v>1.0267576939890635</v>
      </c>
      <c r="J24" s="113">
        <v>0.8782511618875025</v>
      </c>
      <c r="K24" s="89">
        <v>24</v>
      </c>
      <c r="L24" s="90">
        <v>6</v>
      </c>
      <c r="M24" s="90">
        <v>10</v>
      </c>
      <c r="N24" s="90">
        <v>17</v>
      </c>
      <c r="O24" s="90">
        <v>6</v>
      </c>
      <c r="P24" s="91">
        <v>30</v>
      </c>
      <c r="Q24" s="90">
        <v>22</v>
      </c>
      <c r="R24" s="90">
        <v>24</v>
      </c>
      <c r="S24" s="90">
        <v>29</v>
      </c>
      <c r="T24" s="92">
        <v>32</v>
      </c>
      <c r="U24" s="92">
        <v>20</v>
      </c>
      <c r="V24" s="93">
        <v>27</v>
      </c>
      <c r="W24" s="79">
        <v>21</v>
      </c>
      <c r="X24" s="80">
        <f t="shared" si="0"/>
        <v>6</v>
      </c>
      <c r="Y24" s="89">
        <v>1</v>
      </c>
      <c r="Z24" s="94" t="s">
        <v>94</v>
      </c>
      <c r="AA24" s="82"/>
      <c r="AB24" s="83"/>
      <c r="AC24" s="83"/>
      <c r="AD24" s="83"/>
      <c r="AE24" s="83"/>
      <c r="AF24" s="83"/>
      <c r="AG24" s="83"/>
      <c r="AH24" s="83"/>
      <c r="AI24" s="83"/>
      <c r="AJ24" s="83"/>
    </row>
    <row r="25" spans="1:36" ht="9">
      <c r="A25" s="85" t="s">
        <v>98</v>
      </c>
      <c r="B25" s="86">
        <v>0.8954527574488341</v>
      </c>
      <c r="C25" s="87">
        <v>0.9986736255605141</v>
      </c>
      <c r="D25" s="95">
        <v>1.0178397491092208</v>
      </c>
      <c r="E25" s="95">
        <v>0.7805873166563818</v>
      </c>
      <c r="F25" s="95">
        <v>0.7849350475807105</v>
      </c>
      <c r="G25" s="95">
        <v>0.8181960156008353</v>
      </c>
      <c r="H25" s="95">
        <v>0.8910623916194286</v>
      </c>
      <c r="I25" s="110">
        <v>0.839435169386262</v>
      </c>
      <c r="J25" s="113">
        <v>0.8991177540072225</v>
      </c>
      <c r="K25" s="89">
        <v>37</v>
      </c>
      <c r="L25" s="90">
        <v>36</v>
      </c>
      <c r="M25" s="90">
        <v>12</v>
      </c>
      <c r="N25" s="90">
        <v>21</v>
      </c>
      <c r="O25" s="90">
        <v>22</v>
      </c>
      <c r="P25" s="91">
        <v>29</v>
      </c>
      <c r="Q25" s="92">
        <v>29</v>
      </c>
      <c r="R25" s="92">
        <v>16</v>
      </c>
      <c r="S25" s="92">
        <v>17</v>
      </c>
      <c r="T25" s="92">
        <v>19</v>
      </c>
      <c r="U25" s="92">
        <v>23</v>
      </c>
      <c r="V25" s="93">
        <v>18</v>
      </c>
      <c r="W25" s="79">
        <v>22</v>
      </c>
      <c r="X25" s="80">
        <f t="shared" si="0"/>
        <v>-4</v>
      </c>
      <c r="Y25" s="89">
        <v>6</v>
      </c>
      <c r="Z25" s="94" t="s">
        <v>98</v>
      </c>
      <c r="AA25" s="82"/>
      <c r="AB25" s="83"/>
      <c r="AC25" s="83"/>
      <c r="AD25" s="83"/>
      <c r="AE25" s="83"/>
      <c r="AF25" s="83"/>
      <c r="AG25" s="83"/>
      <c r="AH25" s="83"/>
      <c r="AI25" s="83"/>
      <c r="AJ25" s="83"/>
    </row>
    <row r="26" spans="1:36" ht="9">
      <c r="A26" s="85" t="s">
        <v>71</v>
      </c>
      <c r="B26" s="86">
        <v>0.776750514511923</v>
      </c>
      <c r="C26" s="87">
        <v>0.7306398725038253</v>
      </c>
      <c r="D26" s="88">
        <v>0.7713023269385236</v>
      </c>
      <c r="E26" s="88">
        <v>0.7697601171142329</v>
      </c>
      <c r="F26" s="88">
        <v>0.6725818429282331</v>
      </c>
      <c r="G26" s="88">
        <v>0.803422113802409</v>
      </c>
      <c r="H26" s="88">
        <v>0.9795314087350153</v>
      </c>
      <c r="I26" s="109">
        <v>0.8705251076773813</v>
      </c>
      <c r="J26" s="113">
        <v>0.9033588610359248</v>
      </c>
      <c r="K26" s="89">
        <v>12</v>
      </c>
      <c r="L26" s="90">
        <v>16</v>
      </c>
      <c r="M26" s="90">
        <v>27</v>
      </c>
      <c r="N26" s="90">
        <v>25</v>
      </c>
      <c r="O26" s="90">
        <v>13</v>
      </c>
      <c r="P26" s="91">
        <v>12</v>
      </c>
      <c r="Q26" s="90">
        <v>16</v>
      </c>
      <c r="R26" s="92">
        <v>15</v>
      </c>
      <c r="S26" s="92">
        <v>12</v>
      </c>
      <c r="T26" s="92">
        <v>18</v>
      </c>
      <c r="U26" s="92">
        <v>27</v>
      </c>
      <c r="V26" s="93">
        <v>22</v>
      </c>
      <c r="W26" s="79">
        <v>23</v>
      </c>
      <c r="X26" s="80">
        <f t="shared" si="0"/>
        <v>-1</v>
      </c>
      <c r="Y26" s="89">
        <v>1</v>
      </c>
      <c r="Z26" s="94" t="s">
        <v>71</v>
      </c>
      <c r="AA26" s="82"/>
      <c r="AB26" s="83"/>
      <c r="AC26" s="83"/>
      <c r="AD26" s="83"/>
      <c r="AE26" s="83"/>
      <c r="AF26" s="83"/>
      <c r="AG26" s="83"/>
      <c r="AH26" s="83"/>
      <c r="AI26" s="83"/>
      <c r="AJ26" s="83"/>
    </row>
    <row r="27" spans="1:36" ht="9">
      <c r="A27" s="85" t="s">
        <v>86</v>
      </c>
      <c r="B27" s="86">
        <v>0.8781297659040427</v>
      </c>
      <c r="C27" s="87">
        <v>0.9523238853095929</v>
      </c>
      <c r="D27" s="88">
        <v>1.03581028119751</v>
      </c>
      <c r="E27" s="88">
        <v>1.060041412657193</v>
      </c>
      <c r="F27" s="88">
        <v>1.1140137412268392</v>
      </c>
      <c r="G27" s="88">
        <v>1.1813975349715669</v>
      </c>
      <c r="H27" s="88">
        <v>1.045868444493726</v>
      </c>
      <c r="I27" s="109">
        <v>0.8530625107110862</v>
      </c>
      <c r="J27" s="113">
        <v>0.9153361359666213</v>
      </c>
      <c r="K27" s="89">
        <v>30</v>
      </c>
      <c r="L27" s="90">
        <v>29</v>
      </c>
      <c r="M27" s="90">
        <v>22</v>
      </c>
      <c r="N27" s="90">
        <v>27</v>
      </c>
      <c r="O27" s="90">
        <v>34</v>
      </c>
      <c r="P27" s="91">
        <v>27</v>
      </c>
      <c r="Q27" s="90">
        <v>30</v>
      </c>
      <c r="R27" s="90">
        <v>31</v>
      </c>
      <c r="S27" s="90">
        <v>33</v>
      </c>
      <c r="T27" s="92">
        <v>35</v>
      </c>
      <c r="U27" s="92">
        <v>30</v>
      </c>
      <c r="V27" s="93">
        <v>20</v>
      </c>
      <c r="W27" s="79">
        <v>24</v>
      </c>
      <c r="X27" s="80">
        <f t="shared" si="0"/>
        <v>-4</v>
      </c>
      <c r="Y27" s="89">
        <v>6</v>
      </c>
      <c r="Z27" s="94" t="s">
        <v>86</v>
      </c>
      <c r="AA27" s="82"/>
      <c r="AB27" s="83"/>
      <c r="AC27" s="83"/>
      <c r="AD27" s="83"/>
      <c r="AE27" s="83"/>
      <c r="AF27" s="83"/>
      <c r="AG27" s="83"/>
      <c r="AH27" s="83"/>
      <c r="AI27" s="83"/>
      <c r="AJ27" s="83"/>
    </row>
    <row r="28" spans="1:36" ht="9">
      <c r="A28" s="85" t="s">
        <v>75</v>
      </c>
      <c r="B28" s="86">
        <v>0.7812236258802892</v>
      </c>
      <c r="C28" s="87">
        <v>0.8425398626897539</v>
      </c>
      <c r="D28" s="88">
        <v>0.8809420339441262</v>
      </c>
      <c r="E28" s="88">
        <v>0.8967316416157635</v>
      </c>
      <c r="F28" s="88">
        <v>0.7766253160367231</v>
      </c>
      <c r="G28" s="88">
        <v>0.920812518499666</v>
      </c>
      <c r="H28" s="88">
        <v>0.9712188263539897</v>
      </c>
      <c r="I28" s="109">
        <v>0.9855104965742943</v>
      </c>
      <c r="J28" s="113">
        <v>0.9245119553507711</v>
      </c>
      <c r="K28" s="89">
        <v>39</v>
      </c>
      <c r="L28" s="90">
        <v>47</v>
      </c>
      <c r="M28" s="90">
        <v>5</v>
      </c>
      <c r="N28" s="90">
        <v>3</v>
      </c>
      <c r="O28" s="90">
        <v>19</v>
      </c>
      <c r="P28" s="91">
        <v>19</v>
      </c>
      <c r="Q28" s="90">
        <v>20</v>
      </c>
      <c r="R28" s="92">
        <v>21</v>
      </c>
      <c r="S28" s="92">
        <v>16</v>
      </c>
      <c r="T28" s="92">
        <v>26</v>
      </c>
      <c r="U28" s="92">
        <v>26</v>
      </c>
      <c r="V28" s="93">
        <v>26</v>
      </c>
      <c r="W28" s="79">
        <v>25</v>
      </c>
      <c r="X28" s="80">
        <f t="shared" si="0"/>
        <v>1</v>
      </c>
      <c r="Y28" s="89">
        <v>1</v>
      </c>
      <c r="Z28" s="94" t="s">
        <v>75</v>
      </c>
      <c r="AA28" s="82"/>
      <c r="AB28" s="83"/>
      <c r="AC28" s="83"/>
      <c r="AD28" s="83"/>
      <c r="AE28" s="83"/>
      <c r="AF28" s="83"/>
      <c r="AG28" s="83"/>
      <c r="AH28" s="83"/>
      <c r="AI28" s="83"/>
      <c r="AJ28" s="83"/>
    </row>
    <row r="29" spans="1:36" ht="9">
      <c r="A29" s="85" t="s">
        <v>99</v>
      </c>
      <c r="B29" s="86">
        <v>0.8662935044644907</v>
      </c>
      <c r="C29" s="87">
        <v>0.8814682782582383</v>
      </c>
      <c r="D29" s="88">
        <v>1.036090302028588</v>
      </c>
      <c r="E29" s="88">
        <v>1.0695711749919603</v>
      </c>
      <c r="F29" s="88">
        <v>1.0241011538611895</v>
      </c>
      <c r="G29" s="88">
        <v>1.03611817655125</v>
      </c>
      <c r="H29" s="88">
        <v>0.9305091670869317</v>
      </c>
      <c r="I29" s="109">
        <v>0.8198645426679813</v>
      </c>
      <c r="J29" s="113">
        <v>0.9363563914990811</v>
      </c>
      <c r="K29" s="89">
        <v>26</v>
      </c>
      <c r="L29" s="90">
        <v>10</v>
      </c>
      <c r="M29" s="90">
        <v>9</v>
      </c>
      <c r="N29" s="90">
        <v>7</v>
      </c>
      <c r="O29" s="90">
        <v>32</v>
      </c>
      <c r="P29" s="91">
        <v>22</v>
      </c>
      <c r="Q29" s="90">
        <v>31</v>
      </c>
      <c r="R29" s="90">
        <v>32</v>
      </c>
      <c r="S29" s="90">
        <v>28</v>
      </c>
      <c r="T29" s="90">
        <v>28</v>
      </c>
      <c r="U29" s="90">
        <v>24</v>
      </c>
      <c r="V29" s="93">
        <v>15</v>
      </c>
      <c r="W29" s="79">
        <v>26</v>
      </c>
      <c r="X29" s="80">
        <f t="shared" si="0"/>
        <v>-11</v>
      </c>
      <c r="Y29" s="89">
        <v>1</v>
      </c>
      <c r="Z29" s="94" t="s">
        <v>99</v>
      </c>
      <c r="AA29" s="82"/>
      <c r="AB29" s="83"/>
      <c r="AC29" s="83"/>
      <c r="AD29" s="83"/>
      <c r="AE29" s="83"/>
      <c r="AF29" s="83"/>
      <c r="AG29" s="83"/>
      <c r="AH29" s="83"/>
      <c r="AI29" s="83"/>
      <c r="AJ29" s="83"/>
    </row>
    <row r="30" spans="1:36" ht="9">
      <c r="A30" s="85" t="s">
        <v>54</v>
      </c>
      <c r="B30" s="86">
        <v>0.7446224484567412</v>
      </c>
      <c r="C30" s="87">
        <v>0.8448523416821138</v>
      </c>
      <c r="D30" s="88">
        <v>1.0765126752375171</v>
      </c>
      <c r="E30" s="88">
        <v>1.0205040763463737</v>
      </c>
      <c r="F30" s="88">
        <v>1.0964701380277393</v>
      </c>
      <c r="G30" s="88">
        <v>1.0996133578915253</v>
      </c>
      <c r="H30" s="88">
        <v>0.9973551752042918</v>
      </c>
      <c r="I30" s="109">
        <v>1.0472598760576364</v>
      </c>
      <c r="J30" s="113">
        <v>0.9592154306222299</v>
      </c>
      <c r="K30" s="89">
        <v>32</v>
      </c>
      <c r="L30" s="90">
        <v>42</v>
      </c>
      <c r="M30" s="90">
        <v>44</v>
      </c>
      <c r="N30" s="90">
        <v>31</v>
      </c>
      <c r="O30" s="90">
        <v>24</v>
      </c>
      <c r="P30" s="91">
        <v>20</v>
      </c>
      <c r="Q30" s="92">
        <v>33</v>
      </c>
      <c r="R30" s="92">
        <v>28</v>
      </c>
      <c r="S30" s="92">
        <v>32</v>
      </c>
      <c r="T30" s="92">
        <v>31</v>
      </c>
      <c r="U30" s="92">
        <v>28</v>
      </c>
      <c r="V30" s="93">
        <v>29</v>
      </c>
      <c r="W30" s="79">
        <v>27</v>
      </c>
      <c r="X30" s="80">
        <f t="shared" si="0"/>
        <v>2</v>
      </c>
      <c r="Y30" s="89">
        <v>6</v>
      </c>
      <c r="Z30" s="94" t="s">
        <v>54</v>
      </c>
      <c r="AA30" s="82"/>
      <c r="AB30" s="83"/>
      <c r="AC30" s="83"/>
      <c r="AD30" s="83"/>
      <c r="AE30" s="83"/>
      <c r="AF30" s="83"/>
      <c r="AG30" s="83"/>
      <c r="AH30" s="83"/>
      <c r="AI30" s="83"/>
      <c r="AJ30" s="83"/>
    </row>
    <row r="31" spans="1:36" ht="9">
      <c r="A31" s="85" t="s">
        <v>53</v>
      </c>
      <c r="B31" s="86">
        <v>1.7142992989602313</v>
      </c>
      <c r="C31" s="87">
        <v>2.1783888235836</v>
      </c>
      <c r="D31" s="88">
        <v>2.2108275364868173</v>
      </c>
      <c r="E31" s="88">
        <v>2.159956419955663</v>
      </c>
      <c r="F31" s="88">
        <v>2.3171335937055053</v>
      </c>
      <c r="G31" s="88">
        <v>1.648968112408849</v>
      </c>
      <c r="H31" s="88">
        <v>1.4589652376329865</v>
      </c>
      <c r="I31" s="109">
        <v>1.1694091788609953</v>
      </c>
      <c r="J31" s="113">
        <v>0.9821200502394176</v>
      </c>
      <c r="K31" s="89">
        <v>5</v>
      </c>
      <c r="L31" s="90">
        <v>4</v>
      </c>
      <c r="M31" s="90">
        <v>3</v>
      </c>
      <c r="N31" s="90">
        <v>4</v>
      </c>
      <c r="O31" s="90">
        <v>43</v>
      </c>
      <c r="P31" s="91">
        <v>47</v>
      </c>
      <c r="Q31" s="90">
        <v>46</v>
      </c>
      <c r="R31" s="92">
        <v>46</v>
      </c>
      <c r="S31" s="92">
        <v>47</v>
      </c>
      <c r="T31" s="92">
        <v>44</v>
      </c>
      <c r="U31" s="92">
        <v>41</v>
      </c>
      <c r="V31" s="93">
        <v>33</v>
      </c>
      <c r="W31" s="79">
        <v>28</v>
      </c>
      <c r="X31" s="80">
        <f t="shared" si="0"/>
        <v>5</v>
      </c>
      <c r="Y31" s="89">
        <v>1</v>
      </c>
      <c r="Z31" s="94" t="s">
        <v>53</v>
      </c>
      <c r="AA31" s="82"/>
      <c r="AB31" s="83"/>
      <c r="AC31" s="83"/>
      <c r="AD31" s="83"/>
      <c r="AE31" s="83"/>
      <c r="AF31" s="83"/>
      <c r="AG31" s="83"/>
      <c r="AH31" s="83"/>
      <c r="AI31" s="83"/>
      <c r="AJ31" s="83"/>
    </row>
    <row r="32" spans="1:36" ht="9">
      <c r="A32" s="85" t="s">
        <v>56</v>
      </c>
      <c r="B32" s="86">
        <v>1.9463277197173132</v>
      </c>
      <c r="C32" s="87">
        <v>1.8714166879167327</v>
      </c>
      <c r="D32" s="88">
        <v>0.8455338001731424</v>
      </c>
      <c r="E32" s="88">
        <v>0.8581355945753043</v>
      </c>
      <c r="F32" s="88">
        <v>0.8843094974361402</v>
      </c>
      <c r="G32" s="88">
        <v>1.4815535892613882</v>
      </c>
      <c r="H32" s="88">
        <v>1.7456967821307545</v>
      </c>
      <c r="I32" s="109">
        <v>1.2141896889724793</v>
      </c>
      <c r="J32" s="113">
        <v>1.0141512946232525</v>
      </c>
      <c r="K32" s="89">
        <v>33</v>
      </c>
      <c r="L32" s="90">
        <v>20</v>
      </c>
      <c r="M32" s="90">
        <v>24</v>
      </c>
      <c r="N32" s="90">
        <v>8</v>
      </c>
      <c r="O32" s="90">
        <v>45</v>
      </c>
      <c r="P32" s="91">
        <v>45</v>
      </c>
      <c r="Q32" s="92">
        <v>19</v>
      </c>
      <c r="R32" s="92">
        <v>19</v>
      </c>
      <c r="S32" s="92">
        <v>24</v>
      </c>
      <c r="T32" s="92">
        <v>41</v>
      </c>
      <c r="U32" s="92">
        <v>45</v>
      </c>
      <c r="V32" s="93">
        <v>36</v>
      </c>
      <c r="W32" s="79">
        <v>29</v>
      </c>
      <c r="X32" s="80">
        <f t="shared" si="0"/>
        <v>7</v>
      </c>
      <c r="Y32" s="89">
        <v>6</v>
      </c>
      <c r="Z32" s="94" t="s">
        <v>56</v>
      </c>
      <c r="AA32" s="82"/>
      <c r="AB32" s="83"/>
      <c r="AC32" s="83"/>
      <c r="AD32" s="83"/>
      <c r="AE32" s="83"/>
      <c r="AF32" s="83"/>
      <c r="AG32" s="83"/>
      <c r="AH32" s="83"/>
      <c r="AI32" s="83"/>
      <c r="AJ32" s="83"/>
    </row>
    <row r="33" spans="1:36" ht="9">
      <c r="A33" s="85" t="s">
        <v>68</v>
      </c>
      <c r="B33" s="86">
        <v>1.5309128218320263</v>
      </c>
      <c r="C33" s="87">
        <v>1.425418229299817</v>
      </c>
      <c r="D33" s="88">
        <v>1.5342358471880866</v>
      </c>
      <c r="E33" s="88">
        <v>1.4889656933922533</v>
      </c>
      <c r="F33" s="88">
        <v>1.4283147614445137</v>
      </c>
      <c r="G33" s="88">
        <v>1.1251216441708738</v>
      </c>
      <c r="H33" s="88">
        <v>1.3360478890544343</v>
      </c>
      <c r="I33" s="109">
        <v>1.1707627198953487</v>
      </c>
      <c r="J33" s="113">
        <v>1.0210818334839655</v>
      </c>
      <c r="K33" s="89">
        <v>27</v>
      </c>
      <c r="L33" s="90">
        <v>30</v>
      </c>
      <c r="M33" s="90">
        <v>19</v>
      </c>
      <c r="N33" s="90">
        <v>35</v>
      </c>
      <c r="O33" s="90">
        <v>29</v>
      </c>
      <c r="P33" s="91">
        <v>39</v>
      </c>
      <c r="Q33" s="90">
        <v>44</v>
      </c>
      <c r="R33" s="92">
        <v>42</v>
      </c>
      <c r="S33" s="92">
        <v>41</v>
      </c>
      <c r="T33" s="92">
        <v>33</v>
      </c>
      <c r="U33" s="92">
        <v>38</v>
      </c>
      <c r="V33" s="93">
        <v>34</v>
      </c>
      <c r="W33" s="79">
        <v>30</v>
      </c>
      <c r="X33" s="80">
        <f t="shared" si="0"/>
        <v>4</v>
      </c>
      <c r="Y33" s="89">
        <v>6</v>
      </c>
      <c r="Z33" s="94" t="s">
        <v>68</v>
      </c>
      <c r="AA33" s="82"/>
      <c r="AB33" s="83"/>
      <c r="AC33" s="83"/>
      <c r="AD33" s="83"/>
      <c r="AE33" s="83"/>
      <c r="AF33" s="83"/>
      <c r="AG33" s="83"/>
      <c r="AH33" s="83"/>
      <c r="AI33" s="83"/>
      <c r="AJ33" s="83"/>
    </row>
    <row r="34" spans="1:36" ht="9">
      <c r="A34" s="85" t="s">
        <v>77</v>
      </c>
      <c r="B34" s="86">
        <v>1.2055305773859628</v>
      </c>
      <c r="C34" s="87">
        <v>1.189838756579213</v>
      </c>
      <c r="D34" s="88">
        <v>0.9378167577690942</v>
      </c>
      <c r="E34" s="88">
        <v>0.9261596459494612</v>
      </c>
      <c r="F34" s="88">
        <v>0.858849162383467</v>
      </c>
      <c r="G34" s="88">
        <v>1.2193190451846152</v>
      </c>
      <c r="H34" s="88">
        <v>1.259595981462673</v>
      </c>
      <c r="I34" s="109">
        <v>1.0603675465615696</v>
      </c>
      <c r="J34" s="113">
        <v>1.0407400496514396</v>
      </c>
      <c r="K34" s="89">
        <v>8</v>
      </c>
      <c r="L34" s="90">
        <v>8</v>
      </c>
      <c r="M34" s="90">
        <v>8</v>
      </c>
      <c r="N34" s="90">
        <v>20</v>
      </c>
      <c r="O34" s="90">
        <v>38</v>
      </c>
      <c r="P34" s="91">
        <v>35</v>
      </c>
      <c r="Q34" s="92">
        <v>27</v>
      </c>
      <c r="R34" s="92">
        <v>25</v>
      </c>
      <c r="S34" s="92">
        <v>20</v>
      </c>
      <c r="T34" s="92">
        <v>36</v>
      </c>
      <c r="U34" s="92">
        <v>36</v>
      </c>
      <c r="V34" s="93">
        <v>30</v>
      </c>
      <c r="W34" s="79">
        <v>31</v>
      </c>
      <c r="X34" s="80">
        <f t="shared" si="0"/>
        <v>-1</v>
      </c>
      <c r="Y34" s="89">
        <v>3</v>
      </c>
      <c r="Z34" s="94" t="s">
        <v>77</v>
      </c>
      <c r="AA34" s="82"/>
      <c r="AB34" s="83"/>
      <c r="AC34" s="83"/>
      <c r="AD34" s="83"/>
      <c r="AE34" s="83"/>
      <c r="AF34" s="83"/>
      <c r="AG34" s="83"/>
      <c r="AH34" s="83"/>
      <c r="AI34" s="83"/>
      <c r="AJ34" s="83"/>
    </row>
    <row r="35" spans="1:36" ht="9">
      <c r="A35" s="85" t="s">
        <v>97</v>
      </c>
      <c r="B35" s="86">
        <v>1.1536277244645163</v>
      </c>
      <c r="C35" s="87">
        <v>0.883898374759385</v>
      </c>
      <c r="D35" s="88">
        <v>0.9376038614233065</v>
      </c>
      <c r="E35" s="88">
        <v>0.8482871548248504</v>
      </c>
      <c r="F35" s="88">
        <v>0.9177746307705417</v>
      </c>
      <c r="G35" s="88">
        <v>0.8981586456161498</v>
      </c>
      <c r="H35" s="88">
        <v>0.9979828836585293</v>
      </c>
      <c r="I35" s="109">
        <v>1.2641597731948344</v>
      </c>
      <c r="J35" s="113">
        <v>1.1153148545172469</v>
      </c>
      <c r="K35" s="89">
        <v>16</v>
      </c>
      <c r="L35" s="90">
        <v>11</v>
      </c>
      <c r="M35" s="90">
        <v>13</v>
      </c>
      <c r="N35" s="90">
        <v>6</v>
      </c>
      <c r="O35" s="90">
        <v>33</v>
      </c>
      <c r="P35" s="91">
        <v>24</v>
      </c>
      <c r="Q35" s="90">
        <v>26</v>
      </c>
      <c r="R35" s="90">
        <v>18</v>
      </c>
      <c r="S35" s="90">
        <v>25</v>
      </c>
      <c r="T35" s="90">
        <v>23</v>
      </c>
      <c r="U35" s="90">
        <v>29</v>
      </c>
      <c r="V35" s="93">
        <v>38</v>
      </c>
      <c r="W35" s="79">
        <v>32</v>
      </c>
      <c r="X35" s="80">
        <f t="shared" si="0"/>
        <v>6</v>
      </c>
      <c r="Y35" s="89">
        <v>3</v>
      </c>
      <c r="Z35" s="94" t="s">
        <v>97</v>
      </c>
      <c r="AA35" s="82"/>
      <c r="AB35" s="83"/>
      <c r="AC35" s="83"/>
      <c r="AD35" s="83"/>
      <c r="AE35" s="83"/>
      <c r="AF35" s="83"/>
      <c r="AG35" s="83"/>
      <c r="AH35" s="83"/>
      <c r="AI35" s="83"/>
      <c r="AJ35" s="83"/>
    </row>
    <row r="36" spans="1:36" ht="9">
      <c r="A36" s="85" t="s">
        <v>64</v>
      </c>
      <c r="B36" s="86">
        <v>1.3374110251977263</v>
      </c>
      <c r="C36" s="87">
        <v>1.2372678649047495</v>
      </c>
      <c r="D36" s="88">
        <v>1.2468323717093497</v>
      </c>
      <c r="E36" s="88">
        <v>1.2777977701670629</v>
      </c>
      <c r="F36" s="88">
        <v>1.1945735591861708</v>
      </c>
      <c r="G36" s="88">
        <v>1.0889557205547737</v>
      </c>
      <c r="H36" s="88">
        <v>1.1408050767683882</v>
      </c>
      <c r="I36" s="109">
        <v>1.1395297266349997</v>
      </c>
      <c r="J36" s="113">
        <v>1.1326436528071024</v>
      </c>
      <c r="K36" s="89">
        <v>38</v>
      </c>
      <c r="L36" s="90">
        <v>35</v>
      </c>
      <c r="M36" s="90">
        <v>34</v>
      </c>
      <c r="N36" s="90">
        <v>33</v>
      </c>
      <c r="O36" s="90">
        <v>37</v>
      </c>
      <c r="P36" s="91">
        <v>36</v>
      </c>
      <c r="Q36" s="90">
        <v>36</v>
      </c>
      <c r="R36" s="92">
        <v>35</v>
      </c>
      <c r="S36" s="92">
        <v>34</v>
      </c>
      <c r="T36" s="92">
        <v>30</v>
      </c>
      <c r="U36" s="92">
        <v>32</v>
      </c>
      <c r="V36" s="93">
        <v>32</v>
      </c>
      <c r="W36" s="79">
        <v>33</v>
      </c>
      <c r="X36" s="80">
        <f aca="true" t="shared" si="1" ref="X36:X53">V36-W36</f>
        <v>-1</v>
      </c>
      <c r="Y36" s="89">
        <v>2</v>
      </c>
      <c r="Z36" s="94" t="s">
        <v>64</v>
      </c>
      <c r="AA36" s="82"/>
      <c r="AB36" s="83"/>
      <c r="AC36" s="83"/>
      <c r="AD36" s="83"/>
      <c r="AE36" s="83"/>
      <c r="AF36" s="83"/>
      <c r="AG36" s="83"/>
      <c r="AH36" s="83"/>
      <c r="AI36" s="83"/>
      <c r="AJ36" s="83"/>
    </row>
    <row r="37" spans="1:36" ht="9">
      <c r="A37" s="85" t="s">
        <v>80</v>
      </c>
      <c r="B37" s="86">
        <v>0.8277452881937943</v>
      </c>
      <c r="C37" s="87">
        <v>0.814115979466001</v>
      </c>
      <c r="D37" s="88">
        <v>0.916990185651691</v>
      </c>
      <c r="E37" s="88">
        <v>0.9972667424986835</v>
      </c>
      <c r="F37" s="88">
        <v>0.978323103664581</v>
      </c>
      <c r="G37" s="88">
        <v>0.9751629771553326</v>
      </c>
      <c r="H37" s="88">
        <v>0.9510644607159092</v>
      </c>
      <c r="I37" s="109">
        <v>0.9254389778939599</v>
      </c>
      <c r="J37" s="113">
        <v>1.1410045196903236</v>
      </c>
      <c r="K37" s="89">
        <v>15</v>
      </c>
      <c r="L37" s="90">
        <v>26</v>
      </c>
      <c r="M37" s="90">
        <v>33</v>
      </c>
      <c r="N37" s="90">
        <v>41</v>
      </c>
      <c r="O37" s="90">
        <v>20</v>
      </c>
      <c r="P37" s="91">
        <v>16</v>
      </c>
      <c r="Q37" s="90">
        <v>23</v>
      </c>
      <c r="R37" s="92">
        <v>26</v>
      </c>
      <c r="S37" s="92">
        <v>27</v>
      </c>
      <c r="T37" s="92">
        <v>27</v>
      </c>
      <c r="U37" s="92">
        <v>25</v>
      </c>
      <c r="V37" s="93">
        <v>25</v>
      </c>
      <c r="W37" s="79">
        <v>34</v>
      </c>
      <c r="X37" s="80">
        <f t="shared" si="1"/>
        <v>-9</v>
      </c>
      <c r="Y37" s="89">
        <v>1</v>
      </c>
      <c r="Z37" s="94" t="s">
        <v>80</v>
      </c>
      <c r="AA37" s="82"/>
      <c r="AB37" s="83"/>
      <c r="AC37" s="83"/>
      <c r="AD37" s="83"/>
      <c r="AE37" s="83"/>
      <c r="AF37" s="83"/>
      <c r="AG37" s="83"/>
      <c r="AH37" s="83"/>
      <c r="AI37" s="83"/>
      <c r="AJ37" s="83"/>
    </row>
    <row r="38" spans="1:36" ht="9">
      <c r="A38" s="85" t="s">
        <v>62</v>
      </c>
      <c r="B38" s="86">
        <v>0.889838840463219</v>
      </c>
      <c r="C38" s="87">
        <v>0.8874244200037184</v>
      </c>
      <c r="D38" s="88">
        <v>0.92976160723556</v>
      </c>
      <c r="E38" s="88">
        <v>0.907579136514256</v>
      </c>
      <c r="F38" s="88">
        <v>0.9301805746454974</v>
      </c>
      <c r="G38" s="88">
        <v>1.1365936381850792</v>
      </c>
      <c r="H38" s="88">
        <v>1.1326761590787175</v>
      </c>
      <c r="I38" s="109">
        <v>1.073873093090226</v>
      </c>
      <c r="J38" s="113">
        <v>1.1724941315778452</v>
      </c>
      <c r="K38" s="89">
        <v>17</v>
      </c>
      <c r="L38" s="90">
        <v>32</v>
      </c>
      <c r="M38" s="90">
        <v>23</v>
      </c>
      <c r="N38" s="90">
        <v>32</v>
      </c>
      <c r="O38" s="90">
        <v>15</v>
      </c>
      <c r="P38" s="91">
        <v>25</v>
      </c>
      <c r="Q38" s="90">
        <v>25</v>
      </c>
      <c r="R38" s="92">
        <v>23</v>
      </c>
      <c r="S38" s="92">
        <v>26</v>
      </c>
      <c r="T38" s="92">
        <v>34</v>
      </c>
      <c r="U38" s="92">
        <v>31</v>
      </c>
      <c r="V38" s="93">
        <v>31</v>
      </c>
      <c r="W38" s="79">
        <v>35</v>
      </c>
      <c r="X38" s="80">
        <f t="shared" si="1"/>
        <v>-4</v>
      </c>
      <c r="Y38" s="89">
        <v>6</v>
      </c>
      <c r="Z38" s="94" t="s">
        <v>62</v>
      </c>
      <c r="AA38" s="82"/>
      <c r="AB38" s="83"/>
      <c r="AC38" s="83"/>
      <c r="AD38" s="83"/>
      <c r="AE38" s="83"/>
      <c r="AF38" s="83"/>
      <c r="AG38" s="83"/>
      <c r="AH38" s="83"/>
      <c r="AI38" s="83"/>
      <c r="AJ38" s="83"/>
    </row>
    <row r="39" spans="1:36" ht="9">
      <c r="A39" s="85" t="s">
        <v>88</v>
      </c>
      <c r="B39" s="86">
        <v>1.3488813634419585</v>
      </c>
      <c r="C39" s="87">
        <v>1.1033612514483992</v>
      </c>
      <c r="D39" s="88">
        <v>1.2529117393466163</v>
      </c>
      <c r="E39" s="88">
        <v>1.195037433309569</v>
      </c>
      <c r="F39" s="88">
        <v>1.2575421711375576</v>
      </c>
      <c r="G39" s="88">
        <v>1.2746522239120306</v>
      </c>
      <c r="H39" s="88">
        <v>1.2123957846871003</v>
      </c>
      <c r="I39" s="109">
        <v>1.1958326208666314</v>
      </c>
      <c r="J39" s="113">
        <v>1.1889046629683235</v>
      </c>
      <c r="K39" s="89">
        <v>28</v>
      </c>
      <c r="L39" s="90">
        <v>21</v>
      </c>
      <c r="M39" s="90">
        <v>26</v>
      </c>
      <c r="N39" s="90">
        <v>23</v>
      </c>
      <c r="O39" s="90">
        <v>39</v>
      </c>
      <c r="P39" s="91">
        <v>33</v>
      </c>
      <c r="Q39" s="90">
        <v>37</v>
      </c>
      <c r="R39" s="90">
        <v>33</v>
      </c>
      <c r="S39" s="90">
        <v>36</v>
      </c>
      <c r="T39" s="92">
        <v>37</v>
      </c>
      <c r="U39" s="92">
        <v>33</v>
      </c>
      <c r="V39" s="93">
        <v>35</v>
      </c>
      <c r="W39" s="79">
        <v>36</v>
      </c>
      <c r="X39" s="80">
        <f t="shared" si="1"/>
        <v>-1</v>
      </c>
      <c r="Y39" s="89">
        <v>2</v>
      </c>
      <c r="Z39" s="94" t="s">
        <v>88</v>
      </c>
      <c r="AA39" s="82"/>
      <c r="AB39" s="83"/>
      <c r="AC39" s="83"/>
      <c r="AD39" s="83"/>
      <c r="AE39" s="83"/>
      <c r="AF39" s="83"/>
      <c r="AG39" s="83"/>
      <c r="AH39" s="83"/>
      <c r="AI39" s="83"/>
      <c r="AJ39" s="83"/>
    </row>
    <row r="40" spans="1:36" ht="9">
      <c r="A40" s="85" t="s">
        <v>96</v>
      </c>
      <c r="B40" s="86">
        <v>0.9268760361886512</v>
      </c>
      <c r="C40" s="87">
        <v>1.129803969146485</v>
      </c>
      <c r="D40" s="88">
        <v>1.4347337097824076</v>
      </c>
      <c r="E40" s="88">
        <v>1.315186233386144</v>
      </c>
      <c r="F40" s="88">
        <v>1.2997866631988704</v>
      </c>
      <c r="G40" s="88">
        <v>1.4235799170074896</v>
      </c>
      <c r="H40" s="88">
        <v>1.2450009019001305</v>
      </c>
      <c r="I40" s="109">
        <v>0.8874592118265417</v>
      </c>
      <c r="J40" s="113">
        <v>1.2074925823524405</v>
      </c>
      <c r="K40" s="89">
        <v>9</v>
      </c>
      <c r="L40" s="90">
        <v>9</v>
      </c>
      <c r="M40" s="90">
        <v>35</v>
      </c>
      <c r="N40" s="90">
        <v>18</v>
      </c>
      <c r="O40" s="90">
        <v>23</v>
      </c>
      <c r="P40" s="91">
        <v>34</v>
      </c>
      <c r="Q40" s="90">
        <v>40</v>
      </c>
      <c r="R40" s="90">
        <v>37</v>
      </c>
      <c r="S40" s="90">
        <v>37</v>
      </c>
      <c r="T40" s="90">
        <v>39</v>
      </c>
      <c r="U40" s="90">
        <v>35</v>
      </c>
      <c r="V40" s="93">
        <v>24</v>
      </c>
      <c r="W40" s="79">
        <v>37</v>
      </c>
      <c r="X40" s="80">
        <f t="shared" si="1"/>
        <v>-13</v>
      </c>
      <c r="Y40" s="89">
        <v>1</v>
      </c>
      <c r="Z40" s="94" t="s">
        <v>96</v>
      </c>
      <c r="AA40" s="82"/>
      <c r="AB40" s="83"/>
      <c r="AC40" s="83"/>
      <c r="AD40" s="83"/>
      <c r="AE40" s="83"/>
      <c r="AF40" s="83"/>
      <c r="AG40" s="83"/>
      <c r="AH40" s="83"/>
      <c r="AI40" s="83"/>
      <c r="AJ40" s="83"/>
    </row>
    <row r="41" spans="1:36" ht="9">
      <c r="A41" s="85" t="s">
        <v>70</v>
      </c>
      <c r="B41" s="86">
        <v>1.3204188630823135</v>
      </c>
      <c r="C41" s="87">
        <v>1.2509690111938856</v>
      </c>
      <c r="D41" s="88">
        <v>1.3069590918031475</v>
      </c>
      <c r="E41" s="88">
        <v>1.2299356059188045</v>
      </c>
      <c r="F41" s="88">
        <v>1.3497697804401687</v>
      </c>
      <c r="G41" s="88">
        <v>1.364617124530595</v>
      </c>
      <c r="H41" s="88">
        <v>1.2881402236730595</v>
      </c>
      <c r="I41" s="109">
        <v>1.4814997477947414</v>
      </c>
      <c r="J41" s="113">
        <v>1.2726484973719194</v>
      </c>
      <c r="K41" s="89">
        <v>48</v>
      </c>
      <c r="L41" s="90">
        <v>46</v>
      </c>
      <c r="M41" s="90">
        <v>45</v>
      </c>
      <c r="N41" s="90">
        <v>38</v>
      </c>
      <c r="O41" s="90">
        <v>36</v>
      </c>
      <c r="P41" s="91">
        <v>37</v>
      </c>
      <c r="Q41" s="90">
        <v>38</v>
      </c>
      <c r="R41" s="92">
        <v>34</v>
      </c>
      <c r="S41" s="92">
        <v>39</v>
      </c>
      <c r="T41" s="92">
        <v>38</v>
      </c>
      <c r="U41" s="92">
        <v>37</v>
      </c>
      <c r="V41" s="93">
        <v>43</v>
      </c>
      <c r="W41" s="79">
        <v>38</v>
      </c>
      <c r="X41" s="80">
        <f t="shared" si="1"/>
        <v>5</v>
      </c>
      <c r="Y41" s="89">
        <v>6</v>
      </c>
      <c r="Z41" s="94" t="s">
        <v>70</v>
      </c>
      <c r="AA41" s="82"/>
      <c r="AB41" s="83"/>
      <c r="AC41" s="83"/>
      <c r="AD41" s="83"/>
      <c r="AE41" s="83"/>
      <c r="AF41" s="83"/>
      <c r="AG41" s="83"/>
      <c r="AH41" s="83"/>
      <c r="AI41" s="83"/>
      <c r="AJ41" s="83"/>
    </row>
    <row r="42" spans="1:36" ht="9">
      <c r="A42" s="85" t="s">
        <v>57</v>
      </c>
      <c r="B42" s="86">
        <v>1.5466550561012713</v>
      </c>
      <c r="C42" s="87">
        <v>1.4851936263795171</v>
      </c>
      <c r="D42" s="88">
        <v>1.4993136454550529</v>
      </c>
      <c r="E42" s="88">
        <v>1.5364790889485722</v>
      </c>
      <c r="F42" s="88">
        <v>1.495485668372922</v>
      </c>
      <c r="G42" s="88">
        <v>1.596523125921533</v>
      </c>
      <c r="H42" s="88">
        <v>1.4716824756074873</v>
      </c>
      <c r="I42" s="109">
        <v>1.4412757332674209</v>
      </c>
      <c r="J42" s="113">
        <v>1.275013237483309</v>
      </c>
      <c r="K42" s="89">
        <v>43</v>
      </c>
      <c r="L42" s="90">
        <v>45</v>
      </c>
      <c r="M42" s="90">
        <v>46</v>
      </c>
      <c r="N42" s="90">
        <v>47</v>
      </c>
      <c r="O42" s="90">
        <v>44</v>
      </c>
      <c r="P42" s="91">
        <v>41</v>
      </c>
      <c r="Q42" s="90">
        <v>41</v>
      </c>
      <c r="R42" s="92">
        <v>44</v>
      </c>
      <c r="S42" s="92">
        <v>42</v>
      </c>
      <c r="T42" s="92">
        <v>43</v>
      </c>
      <c r="U42" s="92">
        <v>42</v>
      </c>
      <c r="V42" s="93">
        <v>40</v>
      </c>
      <c r="W42" s="79">
        <v>39</v>
      </c>
      <c r="X42" s="80">
        <f t="shared" si="1"/>
        <v>1</v>
      </c>
      <c r="Y42" s="89">
        <v>6</v>
      </c>
      <c r="Z42" s="94" t="s">
        <v>57</v>
      </c>
      <c r="AA42" s="82"/>
      <c r="AB42" s="83"/>
      <c r="AC42" s="83"/>
      <c r="AD42" s="83"/>
      <c r="AE42" s="83"/>
      <c r="AF42" s="83"/>
      <c r="AG42" s="83"/>
      <c r="AH42" s="83"/>
      <c r="AI42" s="83"/>
      <c r="AJ42" s="83"/>
    </row>
    <row r="43" spans="1:36" ht="9">
      <c r="A43" s="85" t="s">
        <v>58</v>
      </c>
      <c r="B43" s="86">
        <v>1.151320032707011</v>
      </c>
      <c r="C43" s="87">
        <v>1.2764267433817136</v>
      </c>
      <c r="D43" s="88">
        <v>1.209220037587402</v>
      </c>
      <c r="E43" s="88">
        <v>1.3810718963248776</v>
      </c>
      <c r="F43" s="88">
        <v>1.3557352565246976</v>
      </c>
      <c r="G43" s="88">
        <v>1.0700106523804942</v>
      </c>
      <c r="H43" s="88">
        <v>1.3507846789600186</v>
      </c>
      <c r="I43" s="109">
        <v>1.256406794784194</v>
      </c>
      <c r="J43" s="113">
        <v>1.3424401634666248</v>
      </c>
      <c r="K43" s="89">
        <v>14</v>
      </c>
      <c r="L43" s="90">
        <v>19</v>
      </c>
      <c r="M43" s="90">
        <v>17</v>
      </c>
      <c r="N43" s="90">
        <v>28</v>
      </c>
      <c r="O43" s="90">
        <v>41</v>
      </c>
      <c r="P43" s="91">
        <v>38</v>
      </c>
      <c r="Q43" s="90">
        <v>35</v>
      </c>
      <c r="R43" s="92">
        <v>41</v>
      </c>
      <c r="S43" s="92">
        <v>40</v>
      </c>
      <c r="T43" s="92">
        <v>29</v>
      </c>
      <c r="U43" s="92">
        <v>39</v>
      </c>
      <c r="V43" s="93">
        <v>37</v>
      </c>
      <c r="W43" s="79">
        <v>40</v>
      </c>
      <c r="X43" s="80">
        <f t="shared" si="1"/>
        <v>-3</v>
      </c>
      <c r="Y43" s="89">
        <v>1</v>
      </c>
      <c r="Z43" s="94" t="s">
        <v>58</v>
      </c>
      <c r="AA43" s="82"/>
      <c r="AB43" s="83"/>
      <c r="AC43" s="83"/>
      <c r="AD43" s="83"/>
      <c r="AE43" s="83"/>
      <c r="AF43" s="83"/>
      <c r="AG43" s="83"/>
      <c r="AH43" s="83"/>
      <c r="AI43" s="83"/>
      <c r="AJ43" s="83"/>
    </row>
    <row r="44" spans="1:36" ht="9">
      <c r="A44" s="85" t="s">
        <v>59</v>
      </c>
      <c r="B44" s="86">
        <v>1.481130105518526</v>
      </c>
      <c r="C44" s="87">
        <v>1.4351365565228271</v>
      </c>
      <c r="D44" s="88">
        <v>1.3404448034126082</v>
      </c>
      <c r="E44" s="88">
        <v>1.3222647195161514</v>
      </c>
      <c r="F44" s="88">
        <v>1.3236527336932404</v>
      </c>
      <c r="G44" s="88">
        <v>1.4352682118127567</v>
      </c>
      <c r="H44" s="88">
        <v>1.5219580545891143</v>
      </c>
      <c r="I44" s="109">
        <v>1.4433121790886456</v>
      </c>
      <c r="J44" s="113">
        <v>1.5655245715049861</v>
      </c>
      <c r="K44" s="89">
        <v>36</v>
      </c>
      <c r="L44" s="90">
        <v>43</v>
      </c>
      <c r="M44" s="90">
        <v>39</v>
      </c>
      <c r="N44" s="90">
        <v>45</v>
      </c>
      <c r="O44" s="90">
        <v>40</v>
      </c>
      <c r="P44" s="91">
        <v>40</v>
      </c>
      <c r="Q44" s="90">
        <v>39</v>
      </c>
      <c r="R44" s="92">
        <v>38</v>
      </c>
      <c r="S44" s="92">
        <v>38</v>
      </c>
      <c r="T44" s="92">
        <v>40</v>
      </c>
      <c r="U44" s="92">
        <v>44</v>
      </c>
      <c r="V44" s="93">
        <v>41</v>
      </c>
      <c r="W44" s="79">
        <v>41</v>
      </c>
      <c r="X44" s="80">
        <f t="shared" si="1"/>
        <v>0</v>
      </c>
      <c r="Y44" s="89">
        <v>4</v>
      </c>
      <c r="Z44" s="94" t="s">
        <v>59</v>
      </c>
      <c r="AA44" s="82"/>
      <c r="AB44" s="83"/>
      <c r="AC44" s="83"/>
      <c r="AD44" s="83"/>
      <c r="AE44" s="83"/>
      <c r="AF44" s="83"/>
      <c r="AG44" s="83"/>
      <c r="AH44" s="83"/>
      <c r="AI44" s="83"/>
      <c r="AJ44" s="83"/>
    </row>
    <row r="45" spans="1:36" ht="9">
      <c r="A45" s="85" t="s">
        <v>72</v>
      </c>
      <c r="B45" s="86">
        <v>1.1881785784600511</v>
      </c>
      <c r="C45" s="87">
        <v>1.4966709165502599</v>
      </c>
      <c r="D45" s="88">
        <v>1.5170231269652827</v>
      </c>
      <c r="E45" s="88">
        <v>1.5356002794518524</v>
      </c>
      <c r="F45" s="88">
        <v>2.1007623600234173</v>
      </c>
      <c r="G45" s="88">
        <v>1.8252723682630487</v>
      </c>
      <c r="H45" s="88">
        <v>1.508640492170881</v>
      </c>
      <c r="I45" s="109">
        <v>1.4255280551195915</v>
      </c>
      <c r="J45" s="113">
        <v>1.5982918841081049</v>
      </c>
      <c r="K45" s="89">
        <v>44</v>
      </c>
      <c r="L45" s="90">
        <v>28</v>
      </c>
      <c r="M45" s="90">
        <v>37</v>
      </c>
      <c r="N45" s="90">
        <v>44</v>
      </c>
      <c r="O45" s="90">
        <v>35</v>
      </c>
      <c r="P45" s="91">
        <v>42</v>
      </c>
      <c r="Q45" s="90">
        <v>42</v>
      </c>
      <c r="R45" s="92">
        <v>43</v>
      </c>
      <c r="S45" s="92">
        <v>46</v>
      </c>
      <c r="T45" s="92">
        <v>45</v>
      </c>
      <c r="U45" s="92">
        <v>43</v>
      </c>
      <c r="V45" s="93">
        <v>39</v>
      </c>
      <c r="W45" s="79">
        <v>42</v>
      </c>
      <c r="X45" s="80">
        <f t="shared" si="1"/>
        <v>-3</v>
      </c>
      <c r="Y45" s="89">
        <v>2</v>
      </c>
      <c r="Z45" s="94" t="s">
        <v>72</v>
      </c>
      <c r="AA45" s="82"/>
      <c r="AB45" s="83"/>
      <c r="AC45" s="83"/>
      <c r="AD45" s="83"/>
      <c r="AE45" s="83"/>
      <c r="AF45" s="83"/>
      <c r="AG45" s="83"/>
      <c r="AH45" s="83"/>
      <c r="AI45" s="83"/>
      <c r="AJ45" s="83"/>
    </row>
    <row r="46" spans="1:36" ht="9">
      <c r="A46" s="85" t="s">
        <v>52</v>
      </c>
      <c r="B46" s="86">
        <v>0.7161671215277878</v>
      </c>
      <c r="C46" s="87">
        <v>0.686251280816725</v>
      </c>
      <c r="D46" s="88">
        <v>0.7317580226510128</v>
      </c>
      <c r="E46" s="88">
        <v>0.7234903002317715</v>
      </c>
      <c r="F46" s="88">
        <v>0.6518501429945935</v>
      </c>
      <c r="G46" s="88">
        <v>0.6855881077030465</v>
      </c>
      <c r="H46" s="88">
        <v>0.7332585606114951</v>
      </c>
      <c r="I46" s="109">
        <v>1.4500979140211552</v>
      </c>
      <c r="J46" s="113">
        <v>1.6150277037402867</v>
      </c>
      <c r="K46" s="89">
        <v>19</v>
      </c>
      <c r="L46" s="90">
        <v>12</v>
      </c>
      <c r="M46" s="90">
        <v>15</v>
      </c>
      <c r="N46" s="90">
        <v>12</v>
      </c>
      <c r="O46" s="90">
        <v>14</v>
      </c>
      <c r="P46" s="91">
        <v>10</v>
      </c>
      <c r="Q46" s="90">
        <v>11</v>
      </c>
      <c r="R46" s="92">
        <v>11</v>
      </c>
      <c r="S46" s="92">
        <v>10</v>
      </c>
      <c r="T46" s="92">
        <v>12</v>
      </c>
      <c r="U46" s="92">
        <v>13</v>
      </c>
      <c r="V46" s="93">
        <v>42</v>
      </c>
      <c r="W46" s="79">
        <v>43</v>
      </c>
      <c r="X46" s="80">
        <f t="shared" si="1"/>
        <v>-1</v>
      </c>
      <c r="Y46" s="89">
        <v>6</v>
      </c>
      <c r="Z46" s="94" t="s">
        <v>52</v>
      </c>
      <c r="AA46" s="82"/>
      <c r="AB46" s="83"/>
      <c r="AC46" s="83"/>
      <c r="AD46" s="83"/>
      <c r="AE46" s="83"/>
      <c r="AF46" s="83"/>
      <c r="AG46" s="83"/>
      <c r="AH46" s="83"/>
      <c r="AI46" s="83"/>
      <c r="AJ46" s="83"/>
    </row>
    <row r="47" spans="1:36" ht="9">
      <c r="A47" s="85" t="s">
        <v>55</v>
      </c>
      <c r="B47" s="86">
        <v>1.633516522367058</v>
      </c>
      <c r="C47" s="87">
        <v>1.6959750715154083</v>
      </c>
      <c r="D47" s="88">
        <v>1.8080220045518243</v>
      </c>
      <c r="E47" s="88">
        <v>1.8954115922436763</v>
      </c>
      <c r="F47" s="88">
        <v>1.9663467923007298</v>
      </c>
      <c r="G47" s="88">
        <v>2.1269765176453275</v>
      </c>
      <c r="H47" s="88">
        <v>2.297147923383752</v>
      </c>
      <c r="I47" s="109">
        <v>1.9270353999651855</v>
      </c>
      <c r="J47" s="113">
        <v>1.7426247453014432</v>
      </c>
      <c r="K47" s="89">
        <v>45</v>
      </c>
      <c r="L47" s="90">
        <v>44</v>
      </c>
      <c r="M47" s="90">
        <v>43</v>
      </c>
      <c r="N47" s="90">
        <v>46</v>
      </c>
      <c r="O47" s="90">
        <v>42</v>
      </c>
      <c r="P47" s="91">
        <v>44</v>
      </c>
      <c r="Q47" s="92">
        <v>45</v>
      </c>
      <c r="R47" s="92">
        <v>45</v>
      </c>
      <c r="S47" s="92">
        <v>44</v>
      </c>
      <c r="T47" s="92">
        <v>46</v>
      </c>
      <c r="U47" s="92">
        <v>48</v>
      </c>
      <c r="V47" s="93">
        <v>45</v>
      </c>
      <c r="W47" s="79">
        <v>44</v>
      </c>
      <c r="X47" s="80">
        <f t="shared" si="1"/>
        <v>1</v>
      </c>
      <c r="Y47" s="89">
        <v>5</v>
      </c>
      <c r="Z47" s="94" t="s">
        <v>55</v>
      </c>
      <c r="AA47" s="82"/>
      <c r="AB47" s="83"/>
      <c r="AC47" s="83"/>
      <c r="AD47" s="83"/>
      <c r="AE47" s="83"/>
      <c r="AF47" s="83"/>
      <c r="AG47" s="83"/>
      <c r="AH47" s="83"/>
      <c r="AI47" s="83"/>
      <c r="AJ47" s="83"/>
    </row>
    <row r="48" spans="1:36" ht="9">
      <c r="A48" s="85" t="s">
        <v>69</v>
      </c>
      <c r="B48" s="86">
        <v>3.3680397253510708</v>
      </c>
      <c r="C48" s="87">
        <v>3.0615454280239156</v>
      </c>
      <c r="D48" s="88">
        <v>3.716508540615358</v>
      </c>
      <c r="E48" s="88">
        <v>3.2857802434574093</v>
      </c>
      <c r="F48" s="88">
        <v>3.3210420433604937</v>
      </c>
      <c r="G48" s="88">
        <v>3.5602278822652274</v>
      </c>
      <c r="H48" s="88">
        <v>3.3642647804188983</v>
      </c>
      <c r="I48" s="109">
        <v>2.6724857889640283</v>
      </c>
      <c r="J48" s="113">
        <v>2.1891176039332745</v>
      </c>
      <c r="K48" s="89">
        <v>49</v>
      </c>
      <c r="L48" s="90">
        <v>49</v>
      </c>
      <c r="M48" s="90">
        <v>47</v>
      </c>
      <c r="N48" s="90">
        <v>49</v>
      </c>
      <c r="O48" s="90">
        <v>48</v>
      </c>
      <c r="P48" s="91">
        <v>49</v>
      </c>
      <c r="Q48" s="90">
        <v>49</v>
      </c>
      <c r="R48" s="92">
        <v>49</v>
      </c>
      <c r="S48" s="92">
        <v>49</v>
      </c>
      <c r="T48" s="92">
        <v>49</v>
      </c>
      <c r="U48" s="92">
        <v>49</v>
      </c>
      <c r="V48" s="93">
        <v>48</v>
      </c>
      <c r="W48" s="79">
        <v>45</v>
      </c>
      <c r="X48" s="80">
        <f t="shared" si="1"/>
        <v>3</v>
      </c>
      <c r="Y48" s="89">
        <v>3</v>
      </c>
      <c r="Z48" s="94" t="s">
        <v>69</v>
      </c>
      <c r="AA48" s="82"/>
      <c r="AB48" s="83"/>
      <c r="AC48" s="83"/>
      <c r="AD48" s="83"/>
      <c r="AE48" s="83"/>
      <c r="AF48" s="83"/>
      <c r="AG48" s="83"/>
      <c r="AH48" s="83"/>
      <c r="AI48" s="83"/>
      <c r="AJ48" s="83"/>
    </row>
    <row r="49" spans="1:36" ht="9">
      <c r="A49" s="85" t="s">
        <v>61</v>
      </c>
      <c r="B49" s="86">
        <v>2.787091116166866</v>
      </c>
      <c r="C49" s="87">
        <v>2.017343859380855</v>
      </c>
      <c r="D49" s="88">
        <v>2.2520264072456118</v>
      </c>
      <c r="E49" s="88">
        <v>2.4377566954493455</v>
      </c>
      <c r="F49" s="88">
        <v>2.341772899510707</v>
      </c>
      <c r="G49" s="88">
        <v>2.3495538686475914</v>
      </c>
      <c r="H49" s="88">
        <v>2.1452134887010725</v>
      </c>
      <c r="I49" s="109">
        <v>1.854986247584596</v>
      </c>
      <c r="J49" s="113">
        <v>2.403131758763538</v>
      </c>
      <c r="K49" s="89">
        <v>47</v>
      </c>
      <c r="L49" s="90">
        <v>38</v>
      </c>
      <c r="M49" s="90">
        <v>48</v>
      </c>
      <c r="N49" s="90">
        <v>48</v>
      </c>
      <c r="O49" s="90">
        <v>47</v>
      </c>
      <c r="P49" s="91">
        <v>46</v>
      </c>
      <c r="Q49" s="90">
        <v>47</v>
      </c>
      <c r="R49" s="92">
        <v>48</v>
      </c>
      <c r="S49" s="92">
        <v>48</v>
      </c>
      <c r="T49" s="92">
        <v>48</v>
      </c>
      <c r="U49" s="92">
        <v>46</v>
      </c>
      <c r="V49" s="93">
        <v>44</v>
      </c>
      <c r="W49" s="79">
        <v>46</v>
      </c>
      <c r="X49" s="80">
        <f t="shared" si="1"/>
        <v>-2</v>
      </c>
      <c r="Y49" s="89">
        <v>1</v>
      </c>
      <c r="Z49" s="94" t="s">
        <v>61</v>
      </c>
      <c r="AA49" s="82"/>
      <c r="AB49" s="83"/>
      <c r="AC49" s="83"/>
      <c r="AD49" s="83"/>
      <c r="AE49" s="83"/>
      <c r="AF49" s="83"/>
      <c r="AG49" s="83"/>
      <c r="AH49" s="83"/>
      <c r="AI49" s="83"/>
      <c r="AJ49" s="83"/>
    </row>
    <row r="50" spans="1:36" ht="9">
      <c r="A50" s="85" t="s">
        <v>89</v>
      </c>
      <c r="B50" s="86">
        <v>3.0147739656827564</v>
      </c>
      <c r="C50" s="87">
        <v>1.6284505902369515</v>
      </c>
      <c r="D50" s="88">
        <v>1.5250728592256309</v>
      </c>
      <c r="E50" s="88">
        <v>1.29757283408264</v>
      </c>
      <c r="F50" s="88">
        <v>1.7685208394715135</v>
      </c>
      <c r="G50" s="88">
        <v>1.5252554879882358</v>
      </c>
      <c r="H50" s="88">
        <v>1.3953246695134407</v>
      </c>
      <c r="I50" s="109">
        <v>2.429385511853044</v>
      </c>
      <c r="J50" s="113">
        <v>2.559956397180439</v>
      </c>
      <c r="K50" s="89">
        <v>46</v>
      </c>
      <c r="L50" s="90">
        <v>48</v>
      </c>
      <c r="M50" s="90">
        <v>49</v>
      </c>
      <c r="N50" s="90">
        <v>40</v>
      </c>
      <c r="O50" s="90">
        <v>50</v>
      </c>
      <c r="P50" s="91">
        <v>43</v>
      </c>
      <c r="Q50" s="90">
        <v>43</v>
      </c>
      <c r="R50" s="90">
        <v>36</v>
      </c>
      <c r="S50" s="90">
        <v>43</v>
      </c>
      <c r="T50" s="92">
        <v>42</v>
      </c>
      <c r="U50" s="92">
        <v>40</v>
      </c>
      <c r="V50" s="93">
        <v>47</v>
      </c>
      <c r="W50" s="79">
        <v>47</v>
      </c>
      <c r="X50" s="80">
        <f t="shared" si="1"/>
        <v>0</v>
      </c>
      <c r="Y50" s="89">
        <v>1</v>
      </c>
      <c r="Z50" s="94" t="s">
        <v>89</v>
      </c>
      <c r="AA50" s="82"/>
      <c r="AB50" s="83"/>
      <c r="AC50" s="83"/>
      <c r="AD50" s="83"/>
      <c r="AE50" s="83"/>
      <c r="AF50" s="83"/>
      <c r="AG50" s="83"/>
      <c r="AH50" s="83"/>
      <c r="AI50" s="83"/>
      <c r="AJ50" s="83"/>
    </row>
    <row r="51" spans="1:36" ht="9">
      <c r="A51" s="85" t="s">
        <v>84</v>
      </c>
      <c r="B51" s="86">
        <v>2.239173056310895</v>
      </c>
      <c r="C51" s="87">
        <v>2.2231341949862578</v>
      </c>
      <c r="D51" s="88">
        <v>2.6104305822760208</v>
      </c>
      <c r="E51" s="88">
        <v>2.1655989056205853</v>
      </c>
      <c r="F51" s="88">
        <v>2.068663284481492</v>
      </c>
      <c r="G51" s="88">
        <v>2.1920528295881767</v>
      </c>
      <c r="H51" s="88">
        <v>2.1919001514132153</v>
      </c>
      <c r="I51" s="109">
        <v>2.7050421370577786</v>
      </c>
      <c r="J51" s="113">
        <v>3.091807764447239</v>
      </c>
      <c r="K51" s="89">
        <v>40</v>
      </c>
      <c r="L51" s="90">
        <v>41</v>
      </c>
      <c r="M51" s="90">
        <v>42</v>
      </c>
      <c r="N51" s="90">
        <v>43</v>
      </c>
      <c r="O51" s="90">
        <v>46</v>
      </c>
      <c r="P51" s="91">
        <v>48</v>
      </c>
      <c r="Q51" s="90">
        <v>48</v>
      </c>
      <c r="R51" s="90">
        <v>47</v>
      </c>
      <c r="S51" s="90">
        <v>45</v>
      </c>
      <c r="T51" s="92">
        <v>47</v>
      </c>
      <c r="U51" s="92">
        <v>47</v>
      </c>
      <c r="V51" s="93">
        <v>49</v>
      </c>
      <c r="W51" s="79">
        <v>48</v>
      </c>
      <c r="X51" s="80">
        <f t="shared" si="1"/>
        <v>1</v>
      </c>
      <c r="Y51" s="89">
        <v>4</v>
      </c>
      <c r="Z51" s="94" t="s">
        <v>84</v>
      </c>
      <c r="AA51" s="82"/>
      <c r="AB51" s="83"/>
      <c r="AC51" s="83"/>
      <c r="AD51" s="83"/>
      <c r="AE51" s="83"/>
      <c r="AF51" s="83"/>
      <c r="AG51" s="83"/>
      <c r="AH51" s="83"/>
      <c r="AI51" s="83"/>
      <c r="AJ51" s="83"/>
    </row>
    <row r="52" spans="1:36" ht="9">
      <c r="A52" s="85" t="s">
        <v>51</v>
      </c>
      <c r="B52" s="86">
        <v>0.9261805346402211</v>
      </c>
      <c r="C52" s="87">
        <v>0.8458993480236948</v>
      </c>
      <c r="D52" s="95">
        <v>0.8176693141104864</v>
      </c>
      <c r="E52" s="95">
        <v>1.3478295498784274</v>
      </c>
      <c r="F52" s="95">
        <v>1.0537948717534291</v>
      </c>
      <c r="G52" s="95">
        <v>0.736255396909223</v>
      </c>
      <c r="H52" s="95">
        <v>0.7325526772212855</v>
      </c>
      <c r="I52" s="110">
        <v>2.344316502179835</v>
      </c>
      <c r="J52" s="113">
        <v>3.3489479172258956</v>
      </c>
      <c r="K52" s="89">
        <v>41</v>
      </c>
      <c r="L52" s="90">
        <v>31</v>
      </c>
      <c r="M52" s="90">
        <v>30</v>
      </c>
      <c r="N52" s="90">
        <v>26</v>
      </c>
      <c r="O52" s="90">
        <v>31</v>
      </c>
      <c r="P52" s="91">
        <v>21</v>
      </c>
      <c r="Q52" s="92">
        <v>17</v>
      </c>
      <c r="R52" s="92">
        <v>40</v>
      </c>
      <c r="S52" s="92">
        <v>30</v>
      </c>
      <c r="T52" s="92">
        <v>14</v>
      </c>
      <c r="U52" s="92">
        <v>12</v>
      </c>
      <c r="V52" s="93">
        <v>46</v>
      </c>
      <c r="W52" s="79">
        <v>49</v>
      </c>
      <c r="X52" s="80">
        <f t="shared" si="1"/>
        <v>-3</v>
      </c>
      <c r="Y52" s="89">
        <v>1</v>
      </c>
      <c r="Z52" s="94" t="s">
        <v>51</v>
      </c>
      <c r="AA52" s="82"/>
      <c r="AB52" s="83"/>
      <c r="AC52" s="83"/>
      <c r="AD52" s="83"/>
      <c r="AE52" s="83"/>
      <c r="AF52" s="83"/>
      <c r="AG52" s="83"/>
      <c r="AH52" s="83"/>
      <c r="AI52" s="83"/>
      <c r="AJ52" s="83"/>
    </row>
    <row r="53" spans="1:36" ht="9.75" thickBot="1">
      <c r="A53" s="59" t="s">
        <v>81</v>
      </c>
      <c r="B53" s="96">
        <v>3.859481928315878</v>
      </c>
      <c r="C53" s="97">
        <v>4.3025173585066705</v>
      </c>
      <c r="D53" s="98">
        <v>4.208021194030033</v>
      </c>
      <c r="E53" s="98">
        <v>4.836186214793252</v>
      </c>
      <c r="F53" s="98">
        <v>4.5742330093521755</v>
      </c>
      <c r="G53" s="98">
        <v>4.2191148334271675</v>
      </c>
      <c r="H53" s="98">
        <v>4.3091302879016515</v>
      </c>
      <c r="I53" s="111">
        <v>3.5332069347852553</v>
      </c>
      <c r="J53" s="114">
        <v>4.461663045941013</v>
      </c>
      <c r="K53" s="99">
        <v>50</v>
      </c>
      <c r="L53" s="100">
        <v>50</v>
      </c>
      <c r="M53" s="100">
        <v>50</v>
      </c>
      <c r="N53" s="100">
        <v>50</v>
      </c>
      <c r="O53" s="100">
        <v>49</v>
      </c>
      <c r="P53" s="101">
        <v>50</v>
      </c>
      <c r="Q53" s="100">
        <v>50</v>
      </c>
      <c r="R53" s="1722">
        <v>50</v>
      </c>
      <c r="S53" s="1722">
        <v>50</v>
      </c>
      <c r="T53" s="1722">
        <v>50</v>
      </c>
      <c r="U53" s="1722">
        <v>50</v>
      </c>
      <c r="V53" s="102">
        <v>50</v>
      </c>
      <c r="W53" s="103">
        <v>50</v>
      </c>
      <c r="X53" s="104">
        <f t="shared" si="1"/>
        <v>0</v>
      </c>
      <c r="Y53" s="99">
        <v>3</v>
      </c>
      <c r="Z53" s="69" t="s">
        <v>81</v>
      </c>
      <c r="AA53" s="82"/>
      <c r="AB53" s="83"/>
      <c r="AC53" s="83"/>
      <c r="AD53" s="83"/>
      <c r="AE53" s="83"/>
      <c r="AF53" s="83"/>
      <c r="AG53" s="83"/>
      <c r="AH53" s="83"/>
      <c r="AI53" s="83"/>
      <c r="AJ53" s="83"/>
    </row>
    <row r="54" spans="6:45" ht="9">
      <c r="F54" s="83"/>
      <c r="O54" s="107"/>
      <c r="AK54" s="83"/>
      <c r="AL54" s="83"/>
      <c r="AM54" s="83"/>
      <c r="AN54" s="83"/>
      <c r="AO54" s="83"/>
      <c r="AP54" s="83"/>
      <c r="AQ54" s="83"/>
      <c r="AR54" s="83"/>
      <c r="AS54" s="83"/>
    </row>
    <row r="55" ht="9">
      <c r="O55" s="107"/>
    </row>
    <row r="56" ht="9">
      <c r="O56" s="107"/>
    </row>
    <row r="57" ht="9">
      <c r="O57" s="107"/>
    </row>
    <row r="58" ht="9">
      <c r="O58" s="107"/>
    </row>
    <row r="59" ht="9">
      <c r="O59" s="107"/>
    </row>
  </sheetData>
  <mergeCells count="1">
    <mergeCell ref="A1:Z1"/>
  </mergeCells>
  <printOptions/>
  <pageMargins left="0.75" right="0.75" top="1" bottom="1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J55"/>
  <sheetViews>
    <sheetView tabSelected="1" workbookViewId="0" topLeftCell="BQ1">
      <selection activeCell="CJ5" sqref="CJ5"/>
    </sheetView>
  </sheetViews>
  <sheetFormatPr defaultColWidth="9.140625" defaultRowHeight="12.75"/>
  <cols>
    <col min="1" max="1" width="15.28125" style="1659" customWidth="1"/>
    <col min="2" max="2" width="5.140625" style="1659" customWidth="1"/>
    <col min="3" max="3" width="10.140625" style="1701" customWidth="1"/>
    <col min="4" max="4" width="7.28125" style="1659" customWidth="1"/>
    <col min="5" max="5" width="8.140625" style="1659" customWidth="1"/>
    <col min="6" max="6" width="7.57421875" style="1659" customWidth="1"/>
    <col min="7" max="7" width="2.57421875" style="1659" customWidth="1"/>
    <col min="8" max="8" width="10.7109375" style="1701" customWidth="1"/>
    <col min="9" max="9" width="10.00390625" style="1612" customWidth="1"/>
    <col min="10" max="10" width="7.8515625" style="1612" customWidth="1"/>
    <col min="11" max="12" width="5.8515625" style="1659" customWidth="1"/>
    <col min="13" max="13" width="11.28125" style="1701" customWidth="1"/>
    <col min="14" max="14" width="9.00390625" style="1659" customWidth="1"/>
    <col min="15" max="15" width="4.8515625" style="1659" customWidth="1"/>
    <col min="16" max="16" width="10.00390625" style="1659" customWidth="1"/>
    <col min="17" max="17" width="1.421875" style="1659" customWidth="1"/>
    <col min="18" max="18" width="11.8515625" style="1701" customWidth="1"/>
    <col min="19" max="20" width="7.7109375" style="1612" customWidth="1"/>
    <col min="21" max="21" width="8.57421875" style="1659" customWidth="1"/>
    <col min="22" max="23" width="5.140625" style="1659" customWidth="1"/>
    <col min="24" max="24" width="1.57421875" style="1659" customWidth="1"/>
    <col min="25" max="25" width="11.8515625" style="1701" customWidth="1"/>
    <col min="26" max="26" width="8.00390625" style="1612" customWidth="1"/>
    <col min="27" max="27" width="5.28125" style="1612" customWidth="1"/>
    <col min="28" max="28" width="9.7109375" style="1659" customWidth="1"/>
    <col min="29" max="29" width="5.140625" style="1659" customWidth="1"/>
    <col min="30" max="30" width="6.28125" style="1659" customWidth="1"/>
    <col min="31" max="31" width="7.7109375" style="1659" customWidth="1"/>
    <col min="32" max="32" width="10.421875" style="1701" customWidth="1"/>
    <col min="33" max="33" width="9.28125" style="1612" customWidth="1"/>
    <col min="34" max="34" width="5.00390625" style="1612" customWidth="1"/>
    <col min="35" max="35" width="6.28125" style="1659" customWidth="1"/>
    <col min="36" max="36" width="1.421875" style="1659" customWidth="1"/>
    <col min="37" max="37" width="1.28515625" style="1659" customWidth="1"/>
    <col min="38" max="38" width="10.00390625" style="1701" customWidth="1"/>
    <col min="39" max="39" width="7.140625" style="1701" customWidth="1"/>
    <col min="40" max="40" width="7.421875" style="1612" customWidth="1"/>
    <col min="41" max="41" width="5.00390625" style="1612" customWidth="1"/>
    <col min="42" max="42" width="6.421875" style="1659" customWidth="1"/>
    <col min="43" max="43" width="2.57421875" style="1659" customWidth="1"/>
    <col min="44" max="44" width="3.421875" style="1659" customWidth="1"/>
    <col min="45" max="45" width="9.57421875" style="1701" customWidth="1"/>
    <col min="46" max="46" width="10.7109375" style="1701" customWidth="1"/>
    <col min="47" max="47" width="9.57421875" style="1612" customWidth="1"/>
    <col min="48" max="48" width="9.140625" style="1612" customWidth="1"/>
    <col min="49" max="49" width="4.8515625" style="1659" customWidth="1"/>
    <col min="50" max="50" width="1.7109375" style="1659" customWidth="1"/>
    <col min="51" max="51" width="1.57421875" style="1659" customWidth="1"/>
    <col min="52" max="52" width="9.57421875" style="1701" customWidth="1"/>
    <col min="53" max="53" width="7.421875" style="1701" customWidth="1"/>
    <col min="54" max="54" width="7.140625" style="1612" customWidth="1"/>
    <col min="55" max="55" width="6.8515625" style="1612" customWidth="1"/>
    <col min="56" max="56" width="5.28125" style="1659" customWidth="1"/>
    <col min="57" max="57" width="4.421875" style="1659" customWidth="1"/>
    <col min="58" max="58" width="9.00390625" style="1659" customWidth="1"/>
    <col min="59" max="59" width="10.140625" style="1701" customWidth="1"/>
    <col min="60" max="60" width="7.140625" style="1701" customWidth="1"/>
    <col min="61" max="61" width="7.57421875" style="1612" customWidth="1"/>
    <col min="62" max="62" width="7.421875" style="1612" customWidth="1"/>
    <col min="63" max="63" width="4.8515625" style="1659" customWidth="1"/>
    <col min="64" max="64" width="2.140625" style="1659" customWidth="1"/>
    <col min="65" max="65" width="12.140625" style="1701" customWidth="1"/>
    <col min="66" max="66" width="7.8515625" style="1701" customWidth="1"/>
    <col min="67" max="67" width="10.00390625" style="1612" customWidth="1"/>
    <col min="68" max="68" width="6.8515625" style="1612" customWidth="1"/>
    <col min="69" max="69" width="4.8515625" style="1659" customWidth="1"/>
    <col min="70" max="70" width="7.8515625" style="1659" customWidth="1"/>
    <col min="71" max="71" width="8.7109375" style="1701" customWidth="1"/>
    <col min="72" max="72" width="8.8515625" style="1659" customWidth="1"/>
    <col min="73" max="73" width="8.140625" style="1612" customWidth="1"/>
    <col min="74" max="74" width="5.7109375" style="1612" customWidth="1"/>
    <col min="75" max="75" width="4.8515625" style="1659" customWidth="1"/>
    <col min="76" max="76" width="1.57421875" style="1659" customWidth="1"/>
    <col min="77" max="77" width="7.57421875" style="1701" customWidth="1"/>
    <col min="78" max="78" width="7.7109375" style="1701" customWidth="1"/>
    <col min="79" max="79" width="8.00390625" style="1612" customWidth="1"/>
    <col min="80" max="80" width="5.57421875" style="1612" customWidth="1"/>
    <col min="81" max="81" width="5.28125" style="1659" customWidth="1"/>
    <col min="82" max="82" width="2.57421875" style="1659" customWidth="1"/>
    <col min="83" max="83" width="7.421875" style="1659" customWidth="1"/>
    <col min="84" max="84" width="7.00390625" style="1659" customWidth="1"/>
    <col min="85" max="85" width="8.140625" style="1659" customWidth="1"/>
    <col min="86" max="86" width="5.421875" style="1659" customWidth="1"/>
    <col min="87" max="88" width="9.140625" style="1702" customWidth="1"/>
    <col min="89" max="16384" width="9.140625" style="1659" customWidth="1"/>
  </cols>
  <sheetData>
    <row r="1" spans="1:88" s="1612" customFormat="1" ht="12" thickBot="1">
      <c r="A1" s="1611" t="s">
        <v>124</v>
      </c>
      <c r="C1" s="1613" t="s">
        <v>279</v>
      </c>
      <c r="D1" s="1611"/>
      <c r="E1" s="1611"/>
      <c r="F1" s="1611"/>
      <c r="G1" s="1611"/>
      <c r="H1" s="1613"/>
      <c r="I1" s="1611"/>
      <c r="J1" s="1611"/>
      <c r="M1" s="1613"/>
      <c r="N1" s="1611"/>
      <c r="O1" s="1611"/>
      <c r="P1" s="1611"/>
      <c r="R1" s="1613"/>
      <c r="S1" s="1613"/>
      <c r="T1" s="1613"/>
      <c r="U1" s="1613"/>
      <c r="V1" s="1613"/>
      <c r="Y1" s="1613"/>
      <c r="Z1" s="1613"/>
      <c r="AA1" s="1613"/>
      <c r="AB1" s="1613"/>
      <c r="AC1" s="1613"/>
      <c r="AF1" s="1613"/>
      <c r="AG1" s="1613"/>
      <c r="AH1" s="1613"/>
      <c r="AJ1" s="1613"/>
      <c r="AK1" s="1613"/>
      <c r="AL1" s="1613"/>
      <c r="AM1" s="1613"/>
      <c r="AN1" s="1613"/>
      <c r="AO1" s="1613"/>
      <c r="AS1" s="1613"/>
      <c r="AT1" s="1613"/>
      <c r="AU1" s="1613"/>
      <c r="AV1" s="1613"/>
      <c r="AZ1" s="1613"/>
      <c r="BA1" s="1613"/>
      <c r="BB1" s="1613"/>
      <c r="BC1" s="1614"/>
      <c r="BG1" s="1613"/>
      <c r="BH1" s="1613"/>
      <c r="BI1" s="1613"/>
      <c r="BJ1" s="1613"/>
      <c r="BM1" s="1613"/>
      <c r="BN1" s="1613"/>
      <c r="BO1" s="1611"/>
      <c r="BP1" s="1611"/>
      <c r="BR1" s="1611"/>
      <c r="BS1" s="1613"/>
      <c r="BT1" s="1611"/>
      <c r="BU1" s="1611"/>
      <c r="BV1" s="1611"/>
      <c r="BY1" s="1613"/>
      <c r="BZ1" s="1613"/>
      <c r="CA1" s="1611"/>
      <c r="CB1" s="1611"/>
      <c r="CE1" s="1611"/>
      <c r="CF1" s="1611"/>
      <c r="CG1" s="1611"/>
      <c r="CH1" s="1611"/>
      <c r="CI1" s="1611"/>
      <c r="CJ1" s="1615"/>
    </row>
    <row r="2" spans="1:88" s="1612" customFormat="1" ht="11.25">
      <c r="A2" s="1616"/>
      <c r="B2" s="1617"/>
      <c r="C2" s="1618" t="s">
        <v>101</v>
      </c>
      <c r="D2" s="1619"/>
      <c r="E2" s="1619"/>
      <c r="F2" s="1617"/>
      <c r="G2" s="1619"/>
      <c r="H2" s="1620" t="s">
        <v>280</v>
      </c>
      <c r="I2" s="1619"/>
      <c r="J2" s="1619"/>
      <c r="K2" s="1617"/>
      <c r="L2" s="1618" t="s">
        <v>105</v>
      </c>
      <c r="M2" s="1621"/>
      <c r="N2" s="1619"/>
      <c r="O2" s="1619"/>
      <c r="P2" s="1619"/>
      <c r="Q2" s="1617"/>
      <c r="R2" s="1620" t="s">
        <v>106</v>
      </c>
      <c r="S2" s="1620"/>
      <c r="T2" s="1620"/>
      <c r="U2" s="1620"/>
      <c r="V2" s="1620"/>
      <c r="W2" s="1617"/>
      <c r="X2" s="1617"/>
      <c r="Y2" s="1620" t="s">
        <v>107</v>
      </c>
      <c r="Z2" s="1620"/>
      <c r="AA2" s="1620"/>
      <c r="AB2" s="1620"/>
      <c r="AC2" s="1620"/>
      <c r="AD2" s="1617"/>
      <c r="AE2" s="1617"/>
      <c r="AF2" s="1620" t="s">
        <v>108</v>
      </c>
      <c r="AG2" s="1620"/>
      <c r="AH2" s="1620"/>
      <c r="AI2" s="1617"/>
      <c r="AJ2" s="1620"/>
      <c r="AK2" s="1620"/>
      <c r="AL2" s="1620" t="s">
        <v>113</v>
      </c>
      <c r="AM2" s="1620"/>
      <c r="AN2" s="1620"/>
      <c r="AO2" s="1620"/>
      <c r="AP2" s="1617"/>
      <c r="AQ2" s="1617"/>
      <c r="AR2" s="1617"/>
      <c r="AS2" s="1620"/>
      <c r="AT2" s="1620"/>
      <c r="AU2" s="1620"/>
      <c r="AV2" s="1620"/>
      <c r="AW2" s="1617"/>
      <c r="AX2" s="1617"/>
      <c r="AY2" s="1617"/>
      <c r="AZ2" s="1620" t="s">
        <v>118</v>
      </c>
      <c r="BA2" s="1620"/>
      <c r="BB2" s="1620"/>
      <c r="BC2" s="1622"/>
      <c r="BD2" s="1617"/>
      <c r="BE2" s="1617"/>
      <c r="BF2" s="1617"/>
      <c r="BG2" s="1620" t="s">
        <v>120</v>
      </c>
      <c r="BH2" s="1620"/>
      <c r="BI2" s="1620"/>
      <c r="BJ2" s="1620"/>
      <c r="BK2" s="1617"/>
      <c r="BL2" s="1617"/>
      <c r="BM2" s="1620" t="s">
        <v>122</v>
      </c>
      <c r="BN2" s="1620"/>
      <c r="BO2" s="1619"/>
      <c r="BP2" s="1619"/>
      <c r="BQ2" s="1617"/>
      <c r="BR2" s="1619"/>
      <c r="BS2" s="1620" t="s">
        <v>123</v>
      </c>
      <c r="BT2" s="1619"/>
      <c r="BU2" s="1619"/>
      <c r="BV2" s="1619"/>
      <c r="BW2" s="1617"/>
      <c r="BX2" s="1617"/>
      <c r="BY2" s="1620" t="s">
        <v>259</v>
      </c>
      <c r="BZ2" s="1620"/>
      <c r="CA2" s="1619"/>
      <c r="CB2" s="1619"/>
      <c r="CC2" s="1617"/>
      <c r="CD2" s="1617"/>
      <c r="CE2" s="1623" t="s">
        <v>263</v>
      </c>
      <c r="CF2" s="1619"/>
      <c r="CG2" s="1619"/>
      <c r="CH2" s="1619"/>
      <c r="CI2" s="1624"/>
      <c r="CJ2" s="1625"/>
    </row>
    <row r="3" spans="1:88" s="1612" customFormat="1" ht="11.25">
      <c r="A3" s="1626"/>
      <c r="B3" s="1627"/>
      <c r="C3" s="1628" t="s">
        <v>103</v>
      </c>
      <c r="D3" s="1629"/>
      <c r="E3" s="1629"/>
      <c r="F3" s="1627"/>
      <c r="G3" s="1629"/>
      <c r="H3" s="1630"/>
      <c r="I3" s="1629"/>
      <c r="J3" s="1629"/>
      <c r="K3" s="1627"/>
      <c r="L3" s="1626"/>
      <c r="M3" s="1631"/>
      <c r="N3" s="1629"/>
      <c r="O3" s="1629"/>
      <c r="P3" s="1629"/>
      <c r="Q3" s="1627"/>
      <c r="R3" s="1630"/>
      <c r="S3" s="1630"/>
      <c r="T3" s="1630"/>
      <c r="U3" s="1630"/>
      <c r="V3" s="1630"/>
      <c r="W3" s="1627"/>
      <c r="X3" s="1627"/>
      <c r="Y3" s="1630"/>
      <c r="Z3" s="1630"/>
      <c r="AA3" s="1630"/>
      <c r="AB3" s="1630"/>
      <c r="AC3" s="1630"/>
      <c r="AD3" s="1627"/>
      <c r="AE3" s="1627"/>
      <c r="AF3" s="1630"/>
      <c r="AG3" s="1630"/>
      <c r="AH3" s="1630"/>
      <c r="AI3" s="1627"/>
      <c r="AJ3" s="1630"/>
      <c r="AK3" s="1630"/>
      <c r="AL3" s="1630" t="s">
        <v>112</v>
      </c>
      <c r="AM3" s="1630"/>
      <c r="AN3" s="1630"/>
      <c r="AO3" s="1630"/>
      <c r="AP3" s="1627"/>
      <c r="AQ3" s="1627"/>
      <c r="AR3" s="1627"/>
      <c r="AS3" s="1630" t="s">
        <v>116</v>
      </c>
      <c r="AT3" s="1630"/>
      <c r="AU3" s="1630"/>
      <c r="AV3" s="1630"/>
      <c r="AW3" s="1627"/>
      <c r="AX3" s="1627"/>
      <c r="AY3" s="1627"/>
      <c r="AZ3" s="1630" t="s">
        <v>117</v>
      </c>
      <c r="BA3" s="1630"/>
      <c r="BB3" s="1630"/>
      <c r="BC3" s="1632"/>
      <c r="BD3" s="1627"/>
      <c r="BE3" s="1627"/>
      <c r="BF3" s="1627"/>
      <c r="BG3" s="1630"/>
      <c r="BH3" s="1630"/>
      <c r="BI3" s="1630"/>
      <c r="BJ3" s="1630"/>
      <c r="BK3" s="1627"/>
      <c r="BL3" s="1627"/>
      <c r="BM3" s="1630"/>
      <c r="BN3" s="1630"/>
      <c r="BO3" s="1629"/>
      <c r="BP3" s="1629"/>
      <c r="BQ3" s="1627"/>
      <c r="BR3" s="1629"/>
      <c r="BS3" s="1630"/>
      <c r="BT3" s="1629"/>
      <c r="BU3" s="1629"/>
      <c r="BV3" s="1629"/>
      <c r="BW3" s="1627"/>
      <c r="BX3" s="1627"/>
      <c r="BY3" s="1630"/>
      <c r="BZ3" s="1630"/>
      <c r="CA3" s="1629"/>
      <c r="CB3" s="1629"/>
      <c r="CC3" s="1627"/>
      <c r="CD3" s="1627"/>
      <c r="CE3" s="1633"/>
      <c r="CF3" s="1629"/>
      <c r="CG3" s="1629"/>
      <c r="CH3" s="1629"/>
      <c r="CI3" s="1634"/>
      <c r="CJ3" s="1635"/>
    </row>
    <row r="4" spans="1:88" s="1717" customFormat="1" ht="51.75" customHeight="1" thickBot="1">
      <c r="A4" s="1704" t="s">
        <v>114</v>
      </c>
      <c r="B4" s="1705" t="s">
        <v>278</v>
      </c>
      <c r="C4" s="1706" t="s">
        <v>102</v>
      </c>
      <c r="D4" s="1707" t="s">
        <v>125</v>
      </c>
      <c r="E4" s="1707" t="s">
        <v>126</v>
      </c>
      <c r="F4" s="1708" t="s">
        <v>127</v>
      </c>
      <c r="G4" s="1707"/>
      <c r="H4" s="1707" t="s">
        <v>143</v>
      </c>
      <c r="I4" s="1707" t="s">
        <v>128</v>
      </c>
      <c r="J4" s="1707" t="s">
        <v>133</v>
      </c>
      <c r="K4" s="1705" t="s">
        <v>115</v>
      </c>
      <c r="L4" s="1704" t="s">
        <v>115</v>
      </c>
      <c r="M4" s="1709" t="s">
        <v>104</v>
      </c>
      <c r="N4" s="1707" t="s">
        <v>129</v>
      </c>
      <c r="O4" s="1707" t="s">
        <v>133</v>
      </c>
      <c r="P4" s="1710" t="s">
        <v>130</v>
      </c>
      <c r="Q4" s="1705"/>
      <c r="R4" s="1707" t="s">
        <v>281</v>
      </c>
      <c r="S4" s="1707" t="s">
        <v>131</v>
      </c>
      <c r="T4" s="1707" t="s">
        <v>133</v>
      </c>
      <c r="U4" s="1710" t="s">
        <v>132</v>
      </c>
      <c r="V4" s="1707" t="s">
        <v>133</v>
      </c>
      <c r="W4" s="1705" t="s">
        <v>115</v>
      </c>
      <c r="X4" s="1705"/>
      <c r="Y4" s="1707" t="s">
        <v>282</v>
      </c>
      <c r="Z4" s="1707" t="s">
        <v>134</v>
      </c>
      <c r="AA4" s="1707" t="s">
        <v>137</v>
      </c>
      <c r="AB4" s="1710" t="s">
        <v>135</v>
      </c>
      <c r="AC4" s="1707" t="s">
        <v>137</v>
      </c>
      <c r="AD4" s="1705" t="s">
        <v>115</v>
      </c>
      <c r="AE4" s="1705"/>
      <c r="AF4" s="1707" t="s">
        <v>109</v>
      </c>
      <c r="AG4" s="1707" t="s">
        <v>136</v>
      </c>
      <c r="AH4" s="1707" t="s">
        <v>137</v>
      </c>
      <c r="AI4" s="1705" t="s">
        <v>115</v>
      </c>
      <c r="AJ4" s="1707"/>
      <c r="AK4" s="1707"/>
      <c r="AL4" s="1703" t="s">
        <v>111</v>
      </c>
      <c r="AM4" s="1707" t="s">
        <v>110</v>
      </c>
      <c r="AN4" s="1711" t="s">
        <v>138</v>
      </c>
      <c r="AO4" s="1707" t="s">
        <v>137</v>
      </c>
      <c r="AP4" s="1705" t="s">
        <v>115</v>
      </c>
      <c r="AQ4" s="1705"/>
      <c r="AR4" s="1705"/>
      <c r="AS4" s="1703" t="s">
        <v>283</v>
      </c>
      <c r="AT4" s="1703" t="s">
        <v>119</v>
      </c>
      <c r="AU4" s="1707" t="s">
        <v>139</v>
      </c>
      <c r="AV4" s="1707" t="s">
        <v>137</v>
      </c>
      <c r="AW4" s="1705" t="s">
        <v>115</v>
      </c>
      <c r="AX4" s="1705"/>
      <c r="AY4" s="1705"/>
      <c r="AZ4" s="1707" t="s">
        <v>284</v>
      </c>
      <c r="BA4" s="1707" t="s">
        <v>119</v>
      </c>
      <c r="BB4" s="1707" t="s">
        <v>138</v>
      </c>
      <c r="BC4" s="1712" t="s">
        <v>137</v>
      </c>
      <c r="BD4" s="1705" t="s">
        <v>115</v>
      </c>
      <c r="BE4" s="1705"/>
      <c r="BF4" s="1705"/>
      <c r="BG4" s="1703" t="s">
        <v>121</v>
      </c>
      <c r="BH4" s="1703" t="s">
        <v>50</v>
      </c>
      <c r="BI4" s="1703" t="s">
        <v>140</v>
      </c>
      <c r="BJ4" s="1703" t="s">
        <v>137</v>
      </c>
      <c r="BK4" s="1705" t="s">
        <v>115</v>
      </c>
      <c r="BL4" s="1705"/>
      <c r="BM4" s="1707" t="s">
        <v>285</v>
      </c>
      <c r="BN4" s="1707" t="s">
        <v>50</v>
      </c>
      <c r="BO4" s="1707" t="s">
        <v>141</v>
      </c>
      <c r="BP4" s="1707" t="s">
        <v>137</v>
      </c>
      <c r="BQ4" s="1705" t="s">
        <v>115</v>
      </c>
      <c r="BR4" s="1707"/>
      <c r="BS4" s="1707" t="s">
        <v>144</v>
      </c>
      <c r="BT4" s="1707" t="s">
        <v>286</v>
      </c>
      <c r="BU4" s="1707" t="s">
        <v>142</v>
      </c>
      <c r="BV4" s="1707" t="s">
        <v>137</v>
      </c>
      <c r="BW4" s="1705" t="s">
        <v>115</v>
      </c>
      <c r="BX4" s="1705"/>
      <c r="BY4" s="1707" t="s">
        <v>260</v>
      </c>
      <c r="BZ4" s="1707" t="s">
        <v>261</v>
      </c>
      <c r="CA4" s="1713" t="s">
        <v>262</v>
      </c>
      <c r="CB4" s="1713" t="s">
        <v>137</v>
      </c>
      <c r="CC4" s="1705" t="s">
        <v>115</v>
      </c>
      <c r="CD4" s="1705"/>
      <c r="CE4" s="1714" t="s">
        <v>264</v>
      </c>
      <c r="CF4" s="1713" t="s">
        <v>133</v>
      </c>
      <c r="CG4" s="1713" t="s">
        <v>265</v>
      </c>
      <c r="CH4" s="1713" t="s">
        <v>133</v>
      </c>
      <c r="CI4" s="1715" t="s">
        <v>266</v>
      </c>
      <c r="CJ4" s="1716" t="s">
        <v>133</v>
      </c>
    </row>
    <row r="5" spans="1:88" ht="12">
      <c r="A5" s="1636" t="s">
        <v>1</v>
      </c>
      <c r="B5" s="1637" t="s">
        <v>51</v>
      </c>
      <c r="C5" s="1638">
        <v>6420</v>
      </c>
      <c r="D5" s="1639">
        <v>5659</v>
      </c>
      <c r="E5" s="1640">
        <v>11658</v>
      </c>
      <c r="F5" s="1641">
        <f aca="true" t="shared" si="0" ref="F5:F36">E5/D5</f>
        <v>2.0600812864463687</v>
      </c>
      <c r="G5" s="1639"/>
      <c r="H5" s="1642">
        <v>597240</v>
      </c>
      <c r="I5" s="1643">
        <f aca="true" t="shared" si="1" ref="I5:I36">H5*1000/C5</f>
        <v>93028.03738317757</v>
      </c>
      <c r="J5" s="1644">
        <f aca="true" t="shared" si="2" ref="J5:J36">RANK(I5,I$5:I$54,1)</f>
        <v>21</v>
      </c>
      <c r="K5" s="1637" t="s">
        <v>51</v>
      </c>
      <c r="L5" s="1719" t="s">
        <v>51</v>
      </c>
      <c r="M5" s="1645">
        <v>378618</v>
      </c>
      <c r="N5" s="1646">
        <f aca="true" t="shared" si="3" ref="N5:N36">M5*1000/C5</f>
        <v>58974.766355140186</v>
      </c>
      <c r="O5" s="1642">
        <f aca="true" t="shared" si="4" ref="O5:O36">RANK(N5,N$5:N$54,1)</f>
        <v>23</v>
      </c>
      <c r="P5" s="1647">
        <f aca="true" t="shared" si="5" ref="P5:P36">M5/AF5</f>
        <v>0.5908188678538658</v>
      </c>
      <c r="Q5" s="1637"/>
      <c r="R5" s="1642">
        <v>163784</v>
      </c>
      <c r="S5" s="1644">
        <f aca="true" t="shared" si="6" ref="S5:S36">R5*1000/C5</f>
        <v>25511.526479750777</v>
      </c>
      <c r="T5" s="1644">
        <f aca="true" t="shared" si="7" ref="T5:T36">RANK(S5,S$5:S$54,1)</f>
        <v>34</v>
      </c>
      <c r="U5" s="1647">
        <f aca="true" t="shared" si="8" ref="U5:U36">R5/AF5</f>
        <v>0.25557865038793076</v>
      </c>
      <c r="V5" s="1642">
        <f aca="true" t="shared" si="9" ref="V5:V36">RANK(U5,U$5:U$54,0)</f>
        <v>8</v>
      </c>
      <c r="W5" s="1637" t="s">
        <v>51</v>
      </c>
      <c r="X5" s="1637"/>
      <c r="Y5" s="1642">
        <v>46045</v>
      </c>
      <c r="Z5" s="1644">
        <f aca="true" t="shared" si="10" ref="Z5:Z36">Y5*1000/C5</f>
        <v>7172.118380062306</v>
      </c>
      <c r="AA5" s="1644">
        <f aca="true" t="shared" si="11" ref="AA5:AA36">RANK(Y5,Y$5:Y$54,1)</f>
        <v>12</v>
      </c>
      <c r="AB5" s="1647">
        <f aca="true" t="shared" si="12" ref="AB5:AB36">Y5/AF5</f>
        <v>0.07185145653490128</v>
      </c>
      <c r="AC5" s="1642">
        <f aca="true" t="shared" si="13" ref="AC5:AC36">RANK(AB5,AB$5:AB$54,1)</f>
        <v>29</v>
      </c>
      <c r="AD5" s="1637" t="s">
        <v>51</v>
      </c>
      <c r="AE5" s="1637"/>
      <c r="AF5" s="1642">
        <v>640836</v>
      </c>
      <c r="AG5" s="1644">
        <f aca="true" t="shared" si="14" ref="AG5:AG36">AF5*1000/C5</f>
        <v>99818.69158878505</v>
      </c>
      <c r="AH5" s="1644">
        <f aca="true" t="shared" si="15" ref="AH5:AH36">RANK(AG5,AG$5:AG$54,1)</f>
        <v>24</v>
      </c>
      <c r="AI5" s="1637" t="s">
        <v>51</v>
      </c>
      <c r="AJ5" s="1642"/>
      <c r="AK5" s="1642"/>
      <c r="AL5" s="1639">
        <v>43</v>
      </c>
      <c r="AM5" s="1639">
        <v>1014</v>
      </c>
      <c r="AN5" s="1648">
        <f aca="true" t="shared" si="16" ref="AN5:AN11">AL5/AM5</f>
        <v>0.04240631163708087</v>
      </c>
      <c r="AO5" s="1649">
        <f aca="true" t="shared" si="17" ref="AO5:AO11">RANK(AN5,AN$5:AN$54,1)</f>
        <v>45</v>
      </c>
      <c r="AP5" s="1637" t="s">
        <v>51</v>
      </c>
      <c r="AQ5" s="1637"/>
      <c r="AR5" s="1637"/>
      <c r="AS5" s="1639">
        <v>165</v>
      </c>
      <c r="AT5" s="1639">
        <v>651</v>
      </c>
      <c r="AU5" s="1650">
        <f aca="true" t="shared" si="18" ref="AU5:AU36">AS5/AT5</f>
        <v>0.2534562211981567</v>
      </c>
      <c r="AV5" s="1649">
        <f aca="true" t="shared" si="19" ref="AV5:AV36">RANK(AU5,AU$5:AU$54,1)</f>
        <v>50</v>
      </c>
      <c r="AW5" s="1637" t="s">
        <v>51</v>
      </c>
      <c r="AX5" s="1637"/>
      <c r="AY5" s="1637"/>
      <c r="AZ5" s="1639">
        <v>0</v>
      </c>
      <c r="BA5" s="1639">
        <v>69</v>
      </c>
      <c r="BB5" s="1650">
        <f aca="true" t="shared" si="20" ref="BB5:BB36">AZ5/BA5</f>
        <v>0</v>
      </c>
      <c r="BC5" s="1643">
        <f aca="true" t="shared" si="21" ref="BC5:BC36">RANK(BB5,BB$5:BB$54,1)</f>
        <v>1</v>
      </c>
      <c r="BD5" s="1637" t="s">
        <v>51</v>
      </c>
      <c r="BE5" s="1637"/>
      <c r="BF5" s="1637"/>
      <c r="BG5" s="1639">
        <v>6</v>
      </c>
      <c r="BH5" s="1639">
        <v>69</v>
      </c>
      <c r="BI5" s="1650">
        <f aca="true" t="shared" si="22" ref="BI5:BI36">BG5/BH5</f>
        <v>0.08695652173913043</v>
      </c>
      <c r="BJ5" s="1649">
        <f aca="true" t="shared" si="23" ref="BJ5:BJ36">RANK(BI5,BI$5:BI$54,1)</f>
        <v>8</v>
      </c>
      <c r="BK5" s="1637" t="s">
        <v>51</v>
      </c>
      <c r="BL5" s="1637"/>
      <c r="BM5" s="1639">
        <v>28</v>
      </c>
      <c r="BN5" s="1639">
        <v>807</v>
      </c>
      <c r="BO5" s="1650">
        <f aca="true" t="shared" si="24" ref="BO5:BO36">BM5/BN5</f>
        <v>0.03469640644361834</v>
      </c>
      <c r="BP5" s="1649">
        <f aca="true" t="shared" si="25" ref="BP5:BP36">RANK(BO5,BO$5:BO$54,1)</f>
        <v>17</v>
      </c>
      <c r="BQ5" s="1637" t="s">
        <v>51</v>
      </c>
      <c r="BR5" s="1639"/>
      <c r="BS5" s="1639">
        <v>72</v>
      </c>
      <c r="BT5" s="1639">
        <v>5035</v>
      </c>
      <c r="BU5" s="1651">
        <f aca="true" t="shared" si="26" ref="BU5:BU36">BS5*100/BT5</f>
        <v>1.4299900695134062</v>
      </c>
      <c r="BV5" s="1649">
        <f aca="true" t="shared" si="27" ref="BV5:BV36">RANK(BU5,BU$5:BU$54,1)</f>
        <v>24</v>
      </c>
      <c r="BW5" s="1637" t="s">
        <v>51</v>
      </c>
      <c r="BX5" s="1637"/>
      <c r="BY5" s="1652">
        <v>1029</v>
      </c>
      <c r="BZ5" s="1652">
        <v>235</v>
      </c>
      <c r="CA5" s="1653">
        <f aca="true" t="shared" si="28" ref="CA5:CA36">BZ5/BY5</f>
        <v>0.22837706511175898</v>
      </c>
      <c r="CB5" s="1654">
        <f aca="true" t="shared" si="29" ref="CB5:CB36">RANK(CA5,CA$5:CA$54,1)</f>
        <v>22</v>
      </c>
      <c r="CC5" s="1637" t="s">
        <v>51</v>
      </c>
      <c r="CD5" s="1637"/>
      <c r="CE5" s="1655">
        <f aca="true" t="shared" si="30" ref="CE5:CE36">((I5/I$55+N5/N$55+S5/S$55+Z5/Z$55+AG5/AG$55)/5)*(F$55/F5)</f>
        <v>1.0876046449800825</v>
      </c>
      <c r="CF5" s="1656">
        <f aca="true" t="shared" si="31" ref="CF5:CF36">RANK(CE5,CE$5:CE$54,1)</f>
        <v>34</v>
      </c>
      <c r="CG5" s="1655">
        <f aca="true" t="shared" si="32" ref="CG5:CG11">(AN5/AN$55+AU5/AU$55+BB5/BB$55+BI5/BI$55+BO5/BO$55+BU5/BU$55+CA5/CA$55)/7</f>
        <v>4.96419311168719</v>
      </c>
      <c r="CH5" s="1656">
        <f aca="true" t="shared" si="33" ref="CH5:CH36">RANK(CG5,CG$5:CG$54,1)</f>
        <v>50</v>
      </c>
      <c r="CI5" s="1657">
        <f aca="true" t="shared" si="34" ref="CI5:CI11">(CE5*5+CG5*7)/12</f>
        <v>3.3489479172258956</v>
      </c>
      <c r="CJ5" s="1658">
        <f aca="true" t="shared" si="35" ref="CJ5:CJ36">RANK(CI5,CI$5:CI$54,1)</f>
        <v>49</v>
      </c>
    </row>
    <row r="6" spans="1:88" ht="12">
      <c r="A6" s="1660" t="s">
        <v>0</v>
      </c>
      <c r="B6" s="1661" t="s">
        <v>52</v>
      </c>
      <c r="C6" s="1662">
        <v>11124</v>
      </c>
      <c r="D6" s="1663">
        <v>10955</v>
      </c>
      <c r="E6" s="1664">
        <v>28067</v>
      </c>
      <c r="F6" s="1665">
        <f t="shared" si="0"/>
        <v>2.562026471930625</v>
      </c>
      <c r="G6" s="1663"/>
      <c r="H6" s="1666">
        <v>1253143</v>
      </c>
      <c r="I6" s="1667">
        <f t="shared" si="1"/>
        <v>112652.1934555915</v>
      </c>
      <c r="J6" s="1668">
        <f t="shared" si="2"/>
        <v>31</v>
      </c>
      <c r="K6" s="1661" t="s">
        <v>52</v>
      </c>
      <c r="L6" s="1720" t="s">
        <v>52</v>
      </c>
      <c r="M6" s="1669">
        <v>862286</v>
      </c>
      <c r="N6" s="1670">
        <f t="shared" si="3"/>
        <v>77515.82164688961</v>
      </c>
      <c r="O6" s="1666">
        <f t="shared" si="4"/>
        <v>35</v>
      </c>
      <c r="P6" s="1671">
        <f t="shared" si="5"/>
        <v>0.6965429164805392</v>
      </c>
      <c r="Q6" s="1661"/>
      <c r="R6" s="1666">
        <v>149446</v>
      </c>
      <c r="S6" s="1668">
        <f t="shared" si="6"/>
        <v>13434.555915138439</v>
      </c>
      <c r="T6" s="1668">
        <f t="shared" si="7"/>
        <v>16</v>
      </c>
      <c r="U6" s="1671">
        <f t="shared" si="8"/>
        <v>0.12072044854764041</v>
      </c>
      <c r="V6" s="1666">
        <f t="shared" si="9"/>
        <v>37</v>
      </c>
      <c r="W6" s="1661" t="s">
        <v>52</v>
      </c>
      <c r="X6" s="1661"/>
      <c r="Y6" s="1666">
        <v>129272</v>
      </c>
      <c r="Z6" s="1668">
        <f t="shared" si="10"/>
        <v>11620.999640417116</v>
      </c>
      <c r="AA6" s="1668">
        <f t="shared" si="11"/>
        <v>33</v>
      </c>
      <c r="AB6" s="1671">
        <f t="shared" si="12"/>
        <v>0.10442416541527087</v>
      </c>
      <c r="AC6" s="1666">
        <f t="shared" si="13"/>
        <v>41</v>
      </c>
      <c r="AD6" s="1661" t="s">
        <v>52</v>
      </c>
      <c r="AE6" s="1661"/>
      <c r="AF6" s="1666">
        <v>1237951</v>
      </c>
      <c r="AG6" s="1668">
        <f t="shared" si="14"/>
        <v>111286.49766271125</v>
      </c>
      <c r="AH6" s="1668">
        <f t="shared" si="15"/>
        <v>31</v>
      </c>
      <c r="AI6" s="1661" t="s">
        <v>52</v>
      </c>
      <c r="AJ6" s="1666"/>
      <c r="AK6" s="1666"/>
      <c r="AL6" s="1663">
        <v>69</v>
      </c>
      <c r="AM6" s="1663">
        <v>551</v>
      </c>
      <c r="AN6" s="1672">
        <f t="shared" si="16"/>
        <v>0.12522686025408347</v>
      </c>
      <c r="AO6" s="1673">
        <f t="shared" si="17"/>
        <v>48</v>
      </c>
      <c r="AP6" s="1661" t="s">
        <v>52</v>
      </c>
      <c r="AQ6" s="1661"/>
      <c r="AR6" s="1661"/>
      <c r="AS6" s="1663">
        <v>12</v>
      </c>
      <c r="AT6" s="1663">
        <v>2145</v>
      </c>
      <c r="AU6" s="1674">
        <f t="shared" si="18"/>
        <v>0.005594405594405594</v>
      </c>
      <c r="AV6" s="1673">
        <f t="shared" si="19"/>
        <v>29</v>
      </c>
      <c r="AW6" s="1661" t="s">
        <v>52</v>
      </c>
      <c r="AX6" s="1661"/>
      <c r="AY6" s="1661"/>
      <c r="AZ6" s="1663">
        <v>65</v>
      </c>
      <c r="BA6" s="1663">
        <v>357</v>
      </c>
      <c r="BB6" s="1674">
        <f t="shared" si="20"/>
        <v>0.18207282913165265</v>
      </c>
      <c r="BC6" s="1667">
        <f t="shared" si="21"/>
        <v>49</v>
      </c>
      <c r="BD6" s="1661" t="s">
        <v>52</v>
      </c>
      <c r="BE6" s="1661"/>
      <c r="BF6" s="1661"/>
      <c r="BG6" s="1663">
        <v>166</v>
      </c>
      <c r="BH6" s="1663">
        <v>353</v>
      </c>
      <c r="BI6" s="1674">
        <f t="shared" si="22"/>
        <v>0.4702549575070821</v>
      </c>
      <c r="BJ6" s="1673">
        <f t="shared" si="23"/>
        <v>26</v>
      </c>
      <c r="BK6" s="1661" t="s">
        <v>52</v>
      </c>
      <c r="BL6" s="1661"/>
      <c r="BM6" s="1663">
        <v>82</v>
      </c>
      <c r="BN6" s="1663">
        <v>2145</v>
      </c>
      <c r="BO6" s="1674">
        <f t="shared" si="24"/>
        <v>0.03822843822843823</v>
      </c>
      <c r="BP6" s="1673">
        <f t="shared" si="25"/>
        <v>19</v>
      </c>
      <c r="BQ6" s="1661" t="s">
        <v>52</v>
      </c>
      <c r="BR6" s="1663"/>
      <c r="BS6" s="1663">
        <v>1131</v>
      </c>
      <c r="BT6" s="1663">
        <v>59661</v>
      </c>
      <c r="BU6" s="1675">
        <f t="shared" si="26"/>
        <v>1.895710765826922</v>
      </c>
      <c r="BV6" s="1673">
        <f t="shared" si="27"/>
        <v>40</v>
      </c>
      <c r="BW6" s="1661" t="s">
        <v>52</v>
      </c>
      <c r="BX6" s="1661"/>
      <c r="BY6" s="1676">
        <v>15712</v>
      </c>
      <c r="BZ6" s="1676">
        <v>3919</v>
      </c>
      <c r="CA6" s="1677">
        <f t="shared" si="28"/>
        <v>0.24942718940936864</v>
      </c>
      <c r="CB6" s="1629">
        <f t="shared" si="29"/>
        <v>28</v>
      </c>
      <c r="CC6" s="1661" t="s">
        <v>52</v>
      </c>
      <c r="CD6" s="1661"/>
      <c r="CE6" s="1678">
        <f t="shared" si="30"/>
        <v>0.9674135868324533</v>
      </c>
      <c r="CF6" s="1679">
        <f t="shared" si="31"/>
        <v>28</v>
      </c>
      <c r="CG6" s="1678">
        <f t="shared" si="32"/>
        <v>2.0776092158173105</v>
      </c>
      <c r="CH6" s="1679">
        <f t="shared" si="33"/>
        <v>47</v>
      </c>
      <c r="CI6" s="1680">
        <f t="shared" si="34"/>
        <v>1.6150277037402867</v>
      </c>
      <c r="CJ6" s="1635">
        <f t="shared" si="35"/>
        <v>43</v>
      </c>
    </row>
    <row r="7" spans="1:88" ht="12">
      <c r="A7" s="1660" t="s">
        <v>3</v>
      </c>
      <c r="B7" s="1661" t="s">
        <v>53</v>
      </c>
      <c r="C7" s="1662">
        <v>16444</v>
      </c>
      <c r="D7" s="1663">
        <v>16444</v>
      </c>
      <c r="E7" s="1664">
        <v>36665</v>
      </c>
      <c r="F7" s="1665">
        <f t="shared" si="0"/>
        <v>2.22968864023352</v>
      </c>
      <c r="G7" s="1663"/>
      <c r="H7" s="1666">
        <v>909683</v>
      </c>
      <c r="I7" s="1667">
        <f t="shared" si="1"/>
        <v>55320.05594745804</v>
      </c>
      <c r="J7" s="1668">
        <f t="shared" si="2"/>
        <v>9</v>
      </c>
      <c r="K7" s="1661" t="s">
        <v>53</v>
      </c>
      <c r="L7" s="1720" t="s">
        <v>53</v>
      </c>
      <c r="M7" s="1669">
        <v>638894</v>
      </c>
      <c r="N7" s="1670">
        <f t="shared" si="3"/>
        <v>38852.71223546582</v>
      </c>
      <c r="O7" s="1666">
        <f t="shared" si="4"/>
        <v>15</v>
      </c>
      <c r="P7" s="1671">
        <f t="shared" si="5"/>
        <v>0.6982677027662109</v>
      </c>
      <c r="Q7" s="1661"/>
      <c r="R7" s="1666">
        <v>165961</v>
      </c>
      <c r="S7" s="1668">
        <f t="shared" si="6"/>
        <v>10092.495743128193</v>
      </c>
      <c r="T7" s="1668">
        <f t="shared" si="7"/>
        <v>11</v>
      </c>
      <c r="U7" s="1671">
        <f t="shared" si="8"/>
        <v>0.18138408909581735</v>
      </c>
      <c r="V7" s="1666">
        <f t="shared" si="9"/>
        <v>19</v>
      </c>
      <c r="W7" s="1661" t="s">
        <v>53</v>
      </c>
      <c r="X7" s="1661"/>
      <c r="Y7" s="1666">
        <v>29674</v>
      </c>
      <c r="Z7" s="1668">
        <f t="shared" si="10"/>
        <v>1804.5487715884212</v>
      </c>
      <c r="AA7" s="1668">
        <f t="shared" si="11"/>
        <v>5</v>
      </c>
      <c r="AB7" s="1671">
        <f t="shared" si="12"/>
        <v>0.03243166442615605</v>
      </c>
      <c r="AC7" s="1666">
        <f t="shared" si="13"/>
        <v>4</v>
      </c>
      <c r="AD7" s="1661" t="s">
        <v>53</v>
      </c>
      <c r="AE7" s="1661"/>
      <c r="AF7" s="1666">
        <v>914970</v>
      </c>
      <c r="AG7" s="1668">
        <f t="shared" si="14"/>
        <v>55641.571393821454</v>
      </c>
      <c r="AH7" s="1668">
        <f t="shared" si="15"/>
        <v>10</v>
      </c>
      <c r="AI7" s="1661" t="s">
        <v>53</v>
      </c>
      <c r="AJ7" s="1666"/>
      <c r="AK7" s="1666"/>
      <c r="AL7" s="1663">
        <v>12</v>
      </c>
      <c r="AM7" s="1663">
        <v>465</v>
      </c>
      <c r="AN7" s="1672">
        <f t="shared" si="16"/>
        <v>0.025806451612903226</v>
      </c>
      <c r="AO7" s="1673">
        <f t="shared" si="17"/>
        <v>40</v>
      </c>
      <c r="AP7" s="1661" t="s">
        <v>53</v>
      </c>
      <c r="AQ7" s="1661"/>
      <c r="AR7" s="1661"/>
      <c r="AS7" s="1663">
        <v>11</v>
      </c>
      <c r="AT7" s="1663">
        <v>2225</v>
      </c>
      <c r="AU7" s="1674">
        <f t="shared" si="18"/>
        <v>0.004943820224719101</v>
      </c>
      <c r="AV7" s="1673">
        <f t="shared" si="19"/>
        <v>26</v>
      </c>
      <c r="AW7" s="1661" t="s">
        <v>53</v>
      </c>
      <c r="AX7" s="1661"/>
      <c r="AY7" s="1661"/>
      <c r="AZ7" s="1663">
        <v>11</v>
      </c>
      <c r="BA7" s="1663">
        <v>188</v>
      </c>
      <c r="BB7" s="1674">
        <f t="shared" si="20"/>
        <v>0.05851063829787234</v>
      </c>
      <c r="BC7" s="1667">
        <f t="shared" si="21"/>
        <v>33</v>
      </c>
      <c r="BD7" s="1661" t="s">
        <v>53</v>
      </c>
      <c r="BE7" s="1661"/>
      <c r="BF7" s="1661"/>
      <c r="BG7" s="1663">
        <v>103</v>
      </c>
      <c r="BH7" s="1663">
        <v>188</v>
      </c>
      <c r="BI7" s="1674">
        <f t="shared" si="22"/>
        <v>0.5478723404255319</v>
      </c>
      <c r="BJ7" s="1673">
        <f t="shared" si="23"/>
        <v>38</v>
      </c>
      <c r="BK7" s="1661" t="s">
        <v>53</v>
      </c>
      <c r="BL7" s="1661"/>
      <c r="BM7" s="1663">
        <v>707</v>
      </c>
      <c r="BN7" s="1663">
        <v>2232</v>
      </c>
      <c r="BO7" s="1674">
        <f t="shared" si="24"/>
        <v>0.31675627240143367</v>
      </c>
      <c r="BP7" s="1673">
        <f t="shared" si="25"/>
        <v>45</v>
      </c>
      <c r="BQ7" s="1661" t="s">
        <v>53</v>
      </c>
      <c r="BR7" s="1663"/>
      <c r="BS7" s="1663">
        <v>648</v>
      </c>
      <c r="BT7" s="1663">
        <v>31972</v>
      </c>
      <c r="BU7" s="1675">
        <f t="shared" si="26"/>
        <v>2.026773426748405</v>
      </c>
      <c r="BV7" s="1673">
        <f t="shared" si="27"/>
        <v>42</v>
      </c>
      <c r="BW7" s="1661" t="s">
        <v>53</v>
      </c>
      <c r="BX7" s="1661"/>
      <c r="BY7" s="1676">
        <v>12359</v>
      </c>
      <c r="BZ7" s="1676">
        <v>2749</v>
      </c>
      <c r="CA7" s="1677">
        <f t="shared" si="28"/>
        <v>0.22242899910996036</v>
      </c>
      <c r="CB7" s="1629">
        <f t="shared" si="29"/>
        <v>20</v>
      </c>
      <c r="CC7" s="1661" t="s">
        <v>53</v>
      </c>
      <c r="CD7" s="1661"/>
      <c r="CE7" s="1678">
        <f t="shared" si="30"/>
        <v>0.48216348544306237</v>
      </c>
      <c r="CF7" s="1679">
        <f t="shared" si="31"/>
        <v>5</v>
      </c>
      <c r="CG7" s="1678">
        <f t="shared" si="32"/>
        <v>1.3392318822368143</v>
      </c>
      <c r="CH7" s="1679">
        <f t="shared" si="33"/>
        <v>40</v>
      </c>
      <c r="CI7" s="1680">
        <f t="shared" si="34"/>
        <v>0.9821200502394176</v>
      </c>
      <c r="CJ7" s="1635">
        <f t="shared" si="35"/>
        <v>28</v>
      </c>
    </row>
    <row r="8" spans="1:88" ht="12">
      <c r="A8" s="1660" t="s">
        <v>2</v>
      </c>
      <c r="B8" s="1661" t="s">
        <v>54</v>
      </c>
      <c r="C8" s="1662">
        <v>6959</v>
      </c>
      <c r="D8" s="1663">
        <v>6800</v>
      </c>
      <c r="E8" s="1664">
        <v>18503</v>
      </c>
      <c r="F8" s="1665">
        <f t="shared" si="0"/>
        <v>2.721029411764706</v>
      </c>
      <c r="G8" s="1663"/>
      <c r="H8" s="1666">
        <v>1844403</v>
      </c>
      <c r="I8" s="1667">
        <f t="shared" si="1"/>
        <v>265038.5112803564</v>
      </c>
      <c r="J8" s="1668">
        <f t="shared" si="2"/>
        <v>41</v>
      </c>
      <c r="K8" s="1661" t="s">
        <v>54</v>
      </c>
      <c r="L8" s="1720" t="s">
        <v>54</v>
      </c>
      <c r="M8" s="1669">
        <v>865879</v>
      </c>
      <c r="N8" s="1670">
        <f t="shared" si="3"/>
        <v>124425.7795660296</v>
      </c>
      <c r="O8" s="1666">
        <f t="shared" si="4"/>
        <v>40</v>
      </c>
      <c r="P8" s="1671">
        <f t="shared" si="5"/>
        <v>0.5074516740040602</v>
      </c>
      <c r="Q8" s="1661"/>
      <c r="R8" s="1666">
        <v>105569</v>
      </c>
      <c r="S8" s="1668">
        <f t="shared" si="6"/>
        <v>15170.13938784308</v>
      </c>
      <c r="T8" s="1668">
        <f t="shared" si="7"/>
        <v>23</v>
      </c>
      <c r="U8" s="1671">
        <f t="shared" si="8"/>
        <v>0.061869113089628724</v>
      </c>
      <c r="V8" s="1666">
        <f t="shared" si="9"/>
        <v>49</v>
      </c>
      <c r="W8" s="1661" t="s">
        <v>54</v>
      </c>
      <c r="X8" s="1661"/>
      <c r="Y8" s="1666">
        <v>187632</v>
      </c>
      <c r="Z8" s="1668">
        <f t="shared" si="10"/>
        <v>26962.494611294725</v>
      </c>
      <c r="AA8" s="1668">
        <f t="shared" si="11"/>
        <v>39</v>
      </c>
      <c r="AB8" s="1671">
        <f t="shared" si="12"/>
        <v>0.1099624456728132</v>
      </c>
      <c r="AC8" s="1666">
        <f t="shared" si="13"/>
        <v>45</v>
      </c>
      <c r="AD8" s="1661" t="s">
        <v>54</v>
      </c>
      <c r="AE8" s="1661"/>
      <c r="AF8" s="1666">
        <v>1706328</v>
      </c>
      <c r="AG8" s="1668">
        <f t="shared" si="14"/>
        <v>245197.29846242277</v>
      </c>
      <c r="AH8" s="1668">
        <f t="shared" si="15"/>
        <v>40</v>
      </c>
      <c r="AI8" s="1661" t="s">
        <v>54</v>
      </c>
      <c r="AJ8" s="1666"/>
      <c r="AK8" s="1666"/>
      <c r="AL8" s="1663">
        <v>0</v>
      </c>
      <c r="AM8" s="1663">
        <v>979</v>
      </c>
      <c r="AN8" s="1672">
        <f t="shared" si="16"/>
        <v>0</v>
      </c>
      <c r="AO8" s="1673">
        <f t="shared" si="17"/>
        <v>1</v>
      </c>
      <c r="AP8" s="1661" t="s">
        <v>54</v>
      </c>
      <c r="AQ8" s="1661"/>
      <c r="AR8" s="1661"/>
      <c r="AS8" s="1663">
        <v>0</v>
      </c>
      <c r="AT8" s="1663">
        <v>1156</v>
      </c>
      <c r="AU8" s="1674">
        <f t="shared" si="18"/>
        <v>0</v>
      </c>
      <c r="AV8" s="1673">
        <f t="shared" si="19"/>
        <v>1</v>
      </c>
      <c r="AW8" s="1661" t="s">
        <v>54</v>
      </c>
      <c r="AX8" s="1661"/>
      <c r="AY8" s="1661"/>
      <c r="AZ8" s="1663">
        <v>0</v>
      </c>
      <c r="BA8" s="1663">
        <v>186</v>
      </c>
      <c r="BB8" s="1674">
        <f t="shared" si="20"/>
        <v>0</v>
      </c>
      <c r="BC8" s="1667">
        <f t="shared" si="21"/>
        <v>1</v>
      </c>
      <c r="BD8" s="1661" t="s">
        <v>54</v>
      </c>
      <c r="BE8" s="1661"/>
      <c r="BF8" s="1661"/>
      <c r="BG8" s="1663">
        <v>90</v>
      </c>
      <c r="BH8" s="1663">
        <v>188</v>
      </c>
      <c r="BI8" s="1674">
        <f t="shared" si="22"/>
        <v>0.4787234042553192</v>
      </c>
      <c r="BJ8" s="1673">
        <f t="shared" si="23"/>
        <v>29</v>
      </c>
      <c r="BK8" s="1661" t="s">
        <v>54</v>
      </c>
      <c r="BL8" s="1661"/>
      <c r="BM8" s="1663">
        <v>0</v>
      </c>
      <c r="BN8" s="1663">
        <v>1167</v>
      </c>
      <c r="BO8" s="1674">
        <f t="shared" si="24"/>
        <v>0</v>
      </c>
      <c r="BP8" s="1673">
        <f t="shared" si="25"/>
        <v>1</v>
      </c>
      <c r="BQ8" s="1661" t="s">
        <v>54</v>
      </c>
      <c r="BR8" s="1663"/>
      <c r="BS8" s="1663">
        <v>1177</v>
      </c>
      <c r="BT8" s="1663">
        <v>59799</v>
      </c>
      <c r="BU8" s="1675">
        <f t="shared" si="26"/>
        <v>1.9682603388016522</v>
      </c>
      <c r="BV8" s="1673">
        <f t="shared" si="27"/>
        <v>41</v>
      </c>
      <c r="BW8" s="1661" t="s">
        <v>54</v>
      </c>
      <c r="BX8" s="1661"/>
      <c r="BY8" s="1676">
        <v>6984</v>
      </c>
      <c r="BZ8" s="1676">
        <v>384</v>
      </c>
      <c r="CA8" s="1677">
        <f t="shared" si="28"/>
        <v>0.054982817869415807</v>
      </c>
      <c r="CB8" s="1629">
        <f t="shared" si="29"/>
        <v>2</v>
      </c>
      <c r="CC8" s="1661" t="s">
        <v>54</v>
      </c>
      <c r="CD8" s="1661"/>
      <c r="CE8" s="1678">
        <f t="shared" si="30"/>
        <v>1.8017330879398799</v>
      </c>
      <c r="CF8" s="1679">
        <f t="shared" si="31"/>
        <v>40</v>
      </c>
      <c r="CG8" s="1678">
        <f t="shared" si="32"/>
        <v>0.3574171039667658</v>
      </c>
      <c r="CH8" s="1679">
        <f t="shared" si="33"/>
        <v>2</v>
      </c>
      <c r="CI8" s="1680">
        <f t="shared" si="34"/>
        <v>0.9592154306222299</v>
      </c>
      <c r="CJ8" s="1635">
        <f t="shared" si="35"/>
        <v>27</v>
      </c>
    </row>
    <row r="9" spans="1:88" ht="12">
      <c r="A9" s="1660" t="s">
        <v>4</v>
      </c>
      <c r="B9" s="1661" t="s">
        <v>55</v>
      </c>
      <c r="C9" s="1662">
        <v>18230</v>
      </c>
      <c r="D9" s="1663">
        <v>15213</v>
      </c>
      <c r="E9" s="1664">
        <v>50559</v>
      </c>
      <c r="F9" s="1665">
        <f t="shared" si="0"/>
        <v>3.3234076119108655</v>
      </c>
      <c r="G9" s="1663"/>
      <c r="H9" s="1666">
        <v>7254647</v>
      </c>
      <c r="I9" s="1667">
        <f t="shared" si="1"/>
        <v>397951.0148107515</v>
      </c>
      <c r="J9" s="1668">
        <f t="shared" si="2"/>
        <v>45</v>
      </c>
      <c r="K9" s="1661" t="s">
        <v>55</v>
      </c>
      <c r="L9" s="1720" t="s">
        <v>55</v>
      </c>
      <c r="M9" s="1669">
        <v>2865105</v>
      </c>
      <c r="N9" s="1670">
        <f t="shared" si="3"/>
        <v>157164.28963247396</v>
      </c>
      <c r="O9" s="1666">
        <f t="shared" si="4"/>
        <v>44</v>
      </c>
      <c r="P9" s="1671">
        <f t="shared" si="5"/>
        <v>0.46642589228154485</v>
      </c>
      <c r="Q9" s="1661"/>
      <c r="R9" s="1666">
        <v>792055</v>
      </c>
      <c r="S9" s="1668">
        <f t="shared" si="6"/>
        <v>43447.88809654416</v>
      </c>
      <c r="T9" s="1668">
        <f t="shared" si="7"/>
        <v>44</v>
      </c>
      <c r="U9" s="1671">
        <f t="shared" si="8"/>
        <v>0.12894290440003386</v>
      </c>
      <c r="V9" s="1666">
        <f t="shared" si="9"/>
        <v>33</v>
      </c>
      <c r="W9" s="1661" t="s">
        <v>55</v>
      </c>
      <c r="X9" s="1661"/>
      <c r="Y9" s="1666">
        <v>922702</v>
      </c>
      <c r="Z9" s="1668">
        <f t="shared" si="10"/>
        <v>50614.481623697204</v>
      </c>
      <c r="AA9" s="1668">
        <f t="shared" si="11"/>
        <v>50</v>
      </c>
      <c r="AB9" s="1671">
        <f t="shared" si="12"/>
        <v>0.15021163400991097</v>
      </c>
      <c r="AC9" s="1666">
        <f t="shared" si="13"/>
        <v>48</v>
      </c>
      <c r="AD9" s="1661" t="s">
        <v>55</v>
      </c>
      <c r="AE9" s="1661"/>
      <c r="AF9" s="1666">
        <v>6142680</v>
      </c>
      <c r="AG9" s="1668">
        <f t="shared" si="14"/>
        <v>336954.47065277013</v>
      </c>
      <c r="AH9" s="1668">
        <f t="shared" si="15"/>
        <v>43</v>
      </c>
      <c r="AI9" s="1661" t="s">
        <v>55</v>
      </c>
      <c r="AJ9" s="1666"/>
      <c r="AK9" s="1666"/>
      <c r="AL9" s="1663">
        <v>49</v>
      </c>
      <c r="AM9" s="1663">
        <v>1324</v>
      </c>
      <c r="AN9" s="1672">
        <f t="shared" si="16"/>
        <v>0.03700906344410876</v>
      </c>
      <c r="AO9" s="1673">
        <f t="shared" si="17"/>
        <v>43</v>
      </c>
      <c r="AP9" s="1661" t="s">
        <v>55</v>
      </c>
      <c r="AQ9" s="1661"/>
      <c r="AR9" s="1661"/>
      <c r="AS9" s="1663">
        <v>18</v>
      </c>
      <c r="AT9" s="1663">
        <v>3596</v>
      </c>
      <c r="AU9" s="1674">
        <f t="shared" si="18"/>
        <v>0.005005561735261402</v>
      </c>
      <c r="AV9" s="1673">
        <f t="shared" si="19"/>
        <v>27</v>
      </c>
      <c r="AW9" s="1661" t="s">
        <v>55</v>
      </c>
      <c r="AX9" s="1661"/>
      <c r="AY9" s="1661"/>
      <c r="AZ9" s="1663">
        <v>151</v>
      </c>
      <c r="BA9" s="1663">
        <v>1134</v>
      </c>
      <c r="BB9" s="1674">
        <f t="shared" si="20"/>
        <v>0.13315696649029982</v>
      </c>
      <c r="BC9" s="1667">
        <f t="shared" si="21"/>
        <v>44</v>
      </c>
      <c r="BD9" s="1661" t="s">
        <v>55</v>
      </c>
      <c r="BE9" s="1661"/>
      <c r="BF9" s="1661"/>
      <c r="BG9" s="1663">
        <v>945</v>
      </c>
      <c r="BH9" s="1663">
        <v>1134</v>
      </c>
      <c r="BI9" s="1674">
        <f t="shared" si="22"/>
        <v>0.8333333333333334</v>
      </c>
      <c r="BJ9" s="1673">
        <f t="shared" si="23"/>
        <v>50</v>
      </c>
      <c r="BK9" s="1661" t="s">
        <v>55</v>
      </c>
      <c r="BL9" s="1661"/>
      <c r="BM9" s="1663">
        <v>191</v>
      </c>
      <c r="BN9" s="1663">
        <v>3600</v>
      </c>
      <c r="BO9" s="1674">
        <f t="shared" si="24"/>
        <v>0.05305555555555556</v>
      </c>
      <c r="BP9" s="1673">
        <f t="shared" si="25"/>
        <v>24</v>
      </c>
      <c r="BQ9" s="1661" t="s">
        <v>55</v>
      </c>
      <c r="BR9" s="1663"/>
      <c r="BS9" s="1663">
        <v>4329</v>
      </c>
      <c r="BT9" s="1663">
        <v>329267</v>
      </c>
      <c r="BU9" s="1675">
        <f t="shared" si="26"/>
        <v>1.3147384948992762</v>
      </c>
      <c r="BV9" s="1673">
        <f t="shared" si="27"/>
        <v>19</v>
      </c>
      <c r="BW9" s="1661" t="s">
        <v>55</v>
      </c>
      <c r="BX9" s="1661"/>
      <c r="BY9" s="1676">
        <v>24683</v>
      </c>
      <c r="BZ9" s="1676">
        <v>4341</v>
      </c>
      <c r="CA9" s="1677">
        <f t="shared" si="28"/>
        <v>0.17587003200583398</v>
      </c>
      <c r="CB9" s="1629">
        <f t="shared" si="29"/>
        <v>10</v>
      </c>
      <c r="CC9" s="1661" t="s">
        <v>55</v>
      </c>
      <c r="CD9" s="1661"/>
      <c r="CE9" s="1678">
        <f t="shared" si="30"/>
        <v>2.4449918267502384</v>
      </c>
      <c r="CF9" s="1679">
        <f t="shared" si="31"/>
        <v>44</v>
      </c>
      <c r="CG9" s="1678">
        <f t="shared" si="32"/>
        <v>1.2409339728380182</v>
      </c>
      <c r="CH9" s="1679">
        <f t="shared" si="33"/>
        <v>36</v>
      </c>
      <c r="CI9" s="1680">
        <f t="shared" si="34"/>
        <v>1.7426247453014432</v>
      </c>
      <c r="CJ9" s="1635">
        <f t="shared" si="35"/>
        <v>44</v>
      </c>
    </row>
    <row r="10" spans="1:88" ht="12">
      <c r="A10" s="1660" t="s">
        <v>5</v>
      </c>
      <c r="B10" s="1661" t="s">
        <v>56</v>
      </c>
      <c r="C10" s="1662">
        <v>10343</v>
      </c>
      <c r="D10" s="1663">
        <v>9106</v>
      </c>
      <c r="E10" s="1664">
        <v>22942</v>
      </c>
      <c r="F10" s="1665">
        <f t="shared" si="0"/>
        <v>2.519437733362618</v>
      </c>
      <c r="G10" s="1663"/>
      <c r="H10" s="1666">
        <v>1559908</v>
      </c>
      <c r="I10" s="1667">
        <f t="shared" si="1"/>
        <v>150817.75113603403</v>
      </c>
      <c r="J10" s="1668">
        <f t="shared" si="2"/>
        <v>37</v>
      </c>
      <c r="K10" s="1661" t="s">
        <v>56</v>
      </c>
      <c r="L10" s="1720" t="s">
        <v>56</v>
      </c>
      <c r="M10" s="1669">
        <v>603948</v>
      </c>
      <c r="N10" s="1670">
        <f t="shared" si="3"/>
        <v>58391.95591221116</v>
      </c>
      <c r="O10" s="1666">
        <f t="shared" si="4"/>
        <v>22</v>
      </c>
      <c r="P10" s="1671">
        <f t="shared" si="5"/>
        <v>0.4317306455071842</v>
      </c>
      <c r="Q10" s="1661"/>
      <c r="R10" s="1666">
        <v>335312</v>
      </c>
      <c r="S10" s="1668">
        <f t="shared" si="6"/>
        <v>32419.220728995457</v>
      </c>
      <c r="T10" s="1668">
        <f t="shared" si="7"/>
        <v>40</v>
      </c>
      <c r="U10" s="1671">
        <f t="shared" si="8"/>
        <v>0.23969690471084423</v>
      </c>
      <c r="V10" s="1666">
        <f t="shared" si="9"/>
        <v>9</v>
      </c>
      <c r="W10" s="1661" t="s">
        <v>56</v>
      </c>
      <c r="X10" s="1661"/>
      <c r="Y10" s="1666">
        <v>70909</v>
      </c>
      <c r="Z10" s="1668">
        <f t="shared" si="10"/>
        <v>6855.747848786619</v>
      </c>
      <c r="AA10" s="1668">
        <f t="shared" si="11"/>
        <v>23</v>
      </c>
      <c r="AB10" s="1671">
        <f t="shared" si="12"/>
        <v>0.05068911287440132</v>
      </c>
      <c r="AC10" s="1666">
        <f t="shared" si="13"/>
        <v>14</v>
      </c>
      <c r="AD10" s="1661" t="s">
        <v>56</v>
      </c>
      <c r="AE10" s="1661"/>
      <c r="AF10" s="1666">
        <v>1398900</v>
      </c>
      <c r="AG10" s="1668">
        <f t="shared" si="14"/>
        <v>135250.89432466403</v>
      </c>
      <c r="AH10" s="1668">
        <f t="shared" si="15"/>
        <v>34</v>
      </c>
      <c r="AI10" s="1661" t="s">
        <v>56</v>
      </c>
      <c r="AJ10" s="1666"/>
      <c r="AK10" s="1666"/>
      <c r="AL10" s="1663">
        <v>8</v>
      </c>
      <c r="AM10" s="1663">
        <v>686</v>
      </c>
      <c r="AN10" s="1672">
        <f t="shared" si="16"/>
        <v>0.011661807580174927</v>
      </c>
      <c r="AO10" s="1673">
        <f t="shared" si="17"/>
        <v>29</v>
      </c>
      <c r="AP10" s="1661" t="s">
        <v>56</v>
      </c>
      <c r="AQ10" s="1661"/>
      <c r="AR10" s="1661"/>
      <c r="AS10" s="1663">
        <v>28</v>
      </c>
      <c r="AT10" s="1663">
        <v>2321</v>
      </c>
      <c r="AU10" s="1674">
        <f t="shared" si="18"/>
        <v>0.012063765618267988</v>
      </c>
      <c r="AV10" s="1673">
        <f t="shared" si="19"/>
        <v>39</v>
      </c>
      <c r="AW10" s="1661" t="s">
        <v>56</v>
      </c>
      <c r="AX10" s="1661"/>
      <c r="AY10" s="1661"/>
      <c r="AZ10" s="1663">
        <v>19</v>
      </c>
      <c r="BA10" s="1663">
        <v>270</v>
      </c>
      <c r="BB10" s="1674">
        <f t="shared" si="20"/>
        <v>0.07037037037037037</v>
      </c>
      <c r="BC10" s="1667">
        <f t="shared" si="21"/>
        <v>35</v>
      </c>
      <c r="BD10" s="1661" t="s">
        <v>56</v>
      </c>
      <c r="BE10" s="1661"/>
      <c r="BF10" s="1661"/>
      <c r="BG10" s="1663">
        <v>115</v>
      </c>
      <c r="BH10" s="1663">
        <v>269</v>
      </c>
      <c r="BI10" s="1674">
        <f t="shared" si="22"/>
        <v>0.4275092936802974</v>
      </c>
      <c r="BJ10" s="1673">
        <f t="shared" si="23"/>
        <v>22</v>
      </c>
      <c r="BK10" s="1661" t="s">
        <v>56</v>
      </c>
      <c r="BL10" s="1661"/>
      <c r="BM10" s="1663">
        <v>308</v>
      </c>
      <c r="BN10" s="1663">
        <v>2327</v>
      </c>
      <c r="BO10" s="1674">
        <f t="shared" si="24"/>
        <v>0.13235926085088096</v>
      </c>
      <c r="BP10" s="1673">
        <f t="shared" si="25"/>
        <v>35</v>
      </c>
      <c r="BQ10" s="1661" t="s">
        <v>56</v>
      </c>
      <c r="BR10" s="1663"/>
      <c r="BS10" s="1663">
        <v>606</v>
      </c>
      <c r="BT10" s="1663">
        <v>47962</v>
      </c>
      <c r="BU10" s="1675">
        <f t="shared" si="26"/>
        <v>1.2635002710479128</v>
      </c>
      <c r="BV10" s="1673">
        <f t="shared" si="27"/>
        <v>16</v>
      </c>
      <c r="BW10" s="1661" t="s">
        <v>56</v>
      </c>
      <c r="BX10" s="1661"/>
      <c r="BY10" s="1676">
        <v>8504</v>
      </c>
      <c r="BZ10" s="1676">
        <v>1102</v>
      </c>
      <c r="CA10" s="1677">
        <f t="shared" si="28"/>
        <v>0.12958607714016934</v>
      </c>
      <c r="CB10" s="1629">
        <f t="shared" si="29"/>
        <v>4</v>
      </c>
      <c r="CC10" s="1661" t="s">
        <v>56</v>
      </c>
      <c r="CD10" s="1661"/>
      <c r="CE10" s="1678">
        <f t="shared" si="30"/>
        <v>1.0870191581330337</v>
      </c>
      <c r="CF10" s="1679">
        <f t="shared" si="31"/>
        <v>33</v>
      </c>
      <c r="CG10" s="1678">
        <f t="shared" si="32"/>
        <v>0.9621028206876945</v>
      </c>
      <c r="CH10" s="1679">
        <f t="shared" si="33"/>
        <v>27</v>
      </c>
      <c r="CI10" s="1680">
        <f t="shared" si="34"/>
        <v>1.0141512946232525</v>
      </c>
      <c r="CJ10" s="1635">
        <f t="shared" si="35"/>
        <v>29</v>
      </c>
    </row>
    <row r="11" spans="1:88" ht="12">
      <c r="A11" s="1660" t="s">
        <v>6</v>
      </c>
      <c r="B11" s="1661" t="s">
        <v>57</v>
      </c>
      <c r="C11" s="1662">
        <v>3960</v>
      </c>
      <c r="D11" s="1663">
        <v>3717</v>
      </c>
      <c r="E11" s="1664">
        <v>9777</v>
      </c>
      <c r="F11" s="1665">
        <f t="shared" si="0"/>
        <v>2.6303470540758678</v>
      </c>
      <c r="G11" s="1663"/>
      <c r="H11" s="1666">
        <v>1363614</v>
      </c>
      <c r="I11" s="1667">
        <f t="shared" si="1"/>
        <v>344346.9696969697</v>
      </c>
      <c r="J11" s="1668">
        <f t="shared" si="2"/>
        <v>43</v>
      </c>
      <c r="K11" s="1661" t="s">
        <v>57</v>
      </c>
      <c r="L11" s="1720" t="s">
        <v>57</v>
      </c>
      <c r="M11" s="1669">
        <v>555676</v>
      </c>
      <c r="N11" s="1670">
        <f t="shared" si="3"/>
        <v>140322.22222222222</v>
      </c>
      <c r="O11" s="1666">
        <f t="shared" si="4"/>
        <v>42</v>
      </c>
      <c r="P11" s="1671">
        <f t="shared" si="5"/>
        <v>0.3939089979165943</v>
      </c>
      <c r="Q11" s="1661"/>
      <c r="R11" s="1666">
        <v>149167</v>
      </c>
      <c r="S11" s="1668">
        <f t="shared" si="6"/>
        <v>37668.43434343435</v>
      </c>
      <c r="T11" s="1668">
        <f t="shared" si="7"/>
        <v>42</v>
      </c>
      <c r="U11" s="1671">
        <f t="shared" si="8"/>
        <v>0.10574187744697382</v>
      </c>
      <c r="V11" s="1666">
        <f t="shared" si="9"/>
        <v>42</v>
      </c>
      <c r="W11" s="1661" t="s">
        <v>57</v>
      </c>
      <c r="X11" s="1661"/>
      <c r="Y11" s="1666">
        <v>57673</v>
      </c>
      <c r="Z11" s="1668">
        <f t="shared" si="10"/>
        <v>14563.888888888889</v>
      </c>
      <c r="AA11" s="1668">
        <f t="shared" si="11"/>
        <v>19</v>
      </c>
      <c r="AB11" s="1671">
        <f t="shared" si="12"/>
        <v>0.040883381029311584</v>
      </c>
      <c r="AC11" s="1666">
        <f t="shared" si="13"/>
        <v>11</v>
      </c>
      <c r="AD11" s="1661" t="s">
        <v>57</v>
      </c>
      <c r="AE11" s="1661"/>
      <c r="AF11" s="1666">
        <v>1410671</v>
      </c>
      <c r="AG11" s="1668">
        <f t="shared" si="14"/>
        <v>356230.0505050505</v>
      </c>
      <c r="AH11" s="1668">
        <f t="shared" si="15"/>
        <v>44</v>
      </c>
      <c r="AI11" s="1661" t="s">
        <v>57</v>
      </c>
      <c r="AJ11" s="1666"/>
      <c r="AK11" s="1666"/>
      <c r="AL11" s="1663">
        <v>0</v>
      </c>
      <c r="AM11" s="1663">
        <v>44</v>
      </c>
      <c r="AN11" s="1672">
        <f t="shared" si="16"/>
        <v>0</v>
      </c>
      <c r="AO11" s="1673">
        <f t="shared" si="17"/>
        <v>1</v>
      </c>
      <c r="AP11" s="1661" t="s">
        <v>57</v>
      </c>
      <c r="AQ11" s="1661"/>
      <c r="AR11" s="1661"/>
      <c r="AS11" s="1663">
        <v>1</v>
      </c>
      <c r="AT11" s="1663">
        <v>163</v>
      </c>
      <c r="AU11" s="1674">
        <f t="shared" si="18"/>
        <v>0.006134969325153374</v>
      </c>
      <c r="AV11" s="1673">
        <f t="shared" si="19"/>
        <v>30</v>
      </c>
      <c r="AW11" s="1661" t="s">
        <v>57</v>
      </c>
      <c r="AX11" s="1661"/>
      <c r="AY11" s="1661"/>
      <c r="AZ11" s="1663">
        <v>12</v>
      </c>
      <c r="BA11" s="1663">
        <v>302</v>
      </c>
      <c r="BB11" s="1674">
        <f t="shared" si="20"/>
        <v>0.039735099337748346</v>
      </c>
      <c r="BC11" s="1667">
        <f t="shared" si="21"/>
        <v>27</v>
      </c>
      <c r="BD11" s="1661" t="s">
        <v>57</v>
      </c>
      <c r="BE11" s="1661"/>
      <c r="BF11" s="1661"/>
      <c r="BG11" s="1663">
        <v>198</v>
      </c>
      <c r="BH11" s="1663">
        <v>302</v>
      </c>
      <c r="BI11" s="1674">
        <f t="shared" si="22"/>
        <v>0.6556291390728477</v>
      </c>
      <c r="BJ11" s="1673">
        <f t="shared" si="23"/>
        <v>44</v>
      </c>
      <c r="BK11" s="1661" t="s">
        <v>57</v>
      </c>
      <c r="BL11" s="1661"/>
      <c r="BM11" s="1663">
        <v>2</v>
      </c>
      <c r="BN11" s="1663">
        <v>164</v>
      </c>
      <c r="BO11" s="1674">
        <f t="shared" si="24"/>
        <v>0.012195121951219513</v>
      </c>
      <c r="BP11" s="1673">
        <f t="shared" si="25"/>
        <v>11</v>
      </c>
      <c r="BQ11" s="1661" t="s">
        <v>57</v>
      </c>
      <c r="BR11" s="1663"/>
      <c r="BS11" s="1663">
        <v>274</v>
      </c>
      <c r="BT11" s="1663">
        <v>31675</v>
      </c>
      <c r="BU11" s="1675">
        <f t="shared" si="26"/>
        <v>0.8650355169692187</v>
      </c>
      <c r="BV11" s="1673">
        <f t="shared" si="27"/>
        <v>2</v>
      </c>
      <c r="BW11" s="1661" t="s">
        <v>57</v>
      </c>
      <c r="BX11" s="1661"/>
      <c r="BY11" s="1676">
        <v>4151</v>
      </c>
      <c r="BZ11" s="1676">
        <v>1419</v>
      </c>
      <c r="CA11" s="1677">
        <f t="shared" si="28"/>
        <v>0.3418453384726572</v>
      </c>
      <c r="CB11" s="1629">
        <f t="shared" si="29"/>
        <v>43</v>
      </c>
      <c r="CC11" s="1661" t="s">
        <v>57</v>
      </c>
      <c r="CD11" s="1661"/>
      <c r="CE11" s="1678">
        <f t="shared" si="30"/>
        <v>2.108803279934699</v>
      </c>
      <c r="CF11" s="1679">
        <f t="shared" si="31"/>
        <v>42</v>
      </c>
      <c r="CG11" s="1678">
        <f t="shared" si="32"/>
        <v>0.6794489214466016</v>
      </c>
      <c r="CH11" s="1679">
        <f t="shared" si="33"/>
        <v>16</v>
      </c>
      <c r="CI11" s="1680">
        <f t="shared" si="34"/>
        <v>1.275013237483309</v>
      </c>
      <c r="CJ11" s="1635">
        <f t="shared" si="35"/>
        <v>39</v>
      </c>
    </row>
    <row r="12" spans="1:88" ht="12">
      <c r="A12" s="1660" t="s">
        <v>7</v>
      </c>
      <c r="B12" s="1661" t="s">
        <v>58</v>
      </c>
      <c r="C12" s="1662">
        <v>5243</v>
      </c>
      <c r="D12" s="1663">
        <v>5243</v>
      </c>
      <c r="E12" s="1664">
        <v>11502</v>
      </c>
      <c r="F12" s="1665">
        <f t="shared" si="0"/>
        <v>2.193782185771505</v>
      </c>
      <c r="G12" s="1663"/>
      <c r="H12" s="1666">
        <v>1067557</v>
      </c>
      <c r="I12" s="1667">
        <f t="shared" si="1"/>
        <v>203615.6780469197</v>
      </c>
      <c r="J12" s="1668">
        <f t="shared" si="2"/>
        <v>38</v>
      </c>
      <c r="K12" s="1661" t="s">
        <v>58</v>
      </c>
      <c r="L12" s="1720" t="s">
        <v>58</v>
      </c>
      <c r="M12" s="1669">
        <v>357736</v>
      </c>
      <c r="N12" s="1670">
        <f t="shared" si="3"/>
        <v>68231.1653633416</v>
      </c>
      <c r="O12" s="1666">
        <f t="shared" si="4"/>
        <v>31</v>
      </c>
      <c r="P12" s="1671">
        <f t="shared" si="5"/>
        <v>0.32410463440200693</v>
      </c>
      <c r="Q12" s="1661"/>
      <c r="R12" s="1666">
        <v>116357</v>
      </c>
      <c r="S12" s="1668">
        <f t="shared" si="6"/>
        <v>22192.82853328247</v>
      </c>
      <c r="T12" s="1668">
        <f t="shared" si="7"/>
        <v>33</v>
      </c>
      <c r="U12" s="1671">
        <f t="shared" si="8"/>
        <v>0.10541808189590737</v>
      </c>
      <c r="V12" s="1666">
        <f t="shared" si="9"/>
        <v>43</v>
      </c>
      <c r="W12" s="1661" t="s">
        <v>58</v>
      </c>
      <c r="X12" s="1661"/>
      <c r="Y12" s="1666">
        <v>194892</v>
      </c>
      <c r="Z12" s="1668">
        <f t="shared" si="10"/>
        <v>37171.848178523745</v>
      </c>
      <c r="AA12" s="1668">
        <f t="shared" si="11"/>
        <v>41</v>
      </c>
      <c r="AB12" s="1671">
        <f t="shared" si="12"/>
        <v>0.176569873895487</v>
      </c>
      <c r="AC12" s="1666">
        <f t="shared" si="13"/>
        <v>50</v>
      </c>
      <c r="AD12" s="1661" t="s">
        <v>58</v>
      </c>
      <c r="AE12" s="1661"/>
      <c r="AF12" s="1666">
        <v>1103767</v>
      </c>
      <c r="AG12" s="1668">
        <f t="shared" si="14"/>
        <v>210522.02937249668</v>
      </c>
      <c r="AH12" s="1668">
        <f t="shared" si="15"/>
        <v>39</v>
      </c>
      <c r="AI12" s="1661" t="s">
        <v>58</v>
      </c>
      <c r="AJ12" s="1666"/>
      <c r="AK12" s="1666"/>
      <c r="AL12" s="1663">
        <v>0</v>
      </c>
      <c r="AM12" s="1663">
        <v>0</v>
      </c>
      <c r="AN12" s="1673" t="s">
        <v>203</v>
      </c>
      <c r="AO12" s="1673"/>
      <c r="AP12" s="1661" t="s">
        <v>58</v>
      </c>
      <c r="AQ12" s="1661"/>
      <c r="AR12" s="1661"/>
      <c r="AS12" s="1663">
        <v>0</v>
      </c>
      <c r="AT12" s="1663">
        <v>162</v>
      </c>
      <c r="AU12" s="1674">
        <f t="shared" si="18"/>
        <v>0</v>
      </c>
      <c r="AV12" s="1673">
        <f t="shared" si="19"/>
        <v>1</v>
      </c>
      <c r="AW12" s="1661" t="s">
        <v>58</v>
      </c>
      <c r="AX12" s="1661"/>
      <c r="AY12" s="1661"/>
      <c r="AZ12" s="1663">
        <v>2</v>
      </c>
      <c r="BA12" s="1663">
        <v>40</v>
      </c>
      <c r="BB12" s="1674">
        <f t="shared" si="20"/>
        <v>0.05</v>
      </c>
      <c r="BC12" s="1667">
        <f t="shared" si="21"/>
        <v>30</v>
      </c>
      <c r="BD12" s="1661" t="s">
        <v>58</v>
      </c>
      <c r="BE12" s="1661"/>
      <c r="BF12" s="1661"/>
      <c r="BG12" s="1663">
        <v>24</v>
      </c>
      <c r="BH12" s="1663">
        <v>41</v>
      </c>
      <c r="BI12" s="1674">
        <f t="shared" si="22"/>
        <v>0.5853658536585366</v>
      </c>
      <c r="BJ12" s="1673">
        <f t="shared" si="23"/>
        <v>39</v>
      </c>
      <c r="BK12" s="1661" t="s">
        <v>58</v>
      </c>
      <c r="BL12" s="1661"/>
      <c r="BM12" s="1663">
        <v>0</v>
      </c>
      <c r="BN12" s="1663">
        <v>161</v>
      </c>
      <c r="BO12" s="1674">
        <f t="shared" si="24"/>
        <v>0</v>
      </c>
      <c r="BP12" s="1673">
        <f t="shared" si="25"/>
        <v>1</v>
      </c>
      <c r="BQ12" s="1661" t="s">
        <v>58</v>
      </c>
      <c r="BR12" s="1663"/>
      <c r="BS12" s="1663">
        <v>134</v>
      </c>
      <c r="BT12" s="1663">
        <v>9508</v>
      </c>
      <c r="BU12" s="1675">
        <f t="shared" si="26"/>
        <v>1.409339503575936</v>
      </c>
      <c r="BV12" s="1673">
        <f t="shared" si="27"/>
        <v>23</v>
      </c>
      <c r="BW12" s="1661" t="s">
        <v>58</v>
      </c>
      <c r="BX12" s="1661"/>
      <c r="BY12" s="1676">
        <v>846</v>
      </c>
      <c r="BZ12" s="1676">
        <v>140</v>
      </c>
      <c r="CA12" s="1677">
        <f t="shared" si="28"/>
        <v>0.16548463356973994</v>
      </c>
      <c r="CB12" s="1629">
        <f t="shared" si="29"/>
        <v>7</v>
      </c>
      <c r="CC12" s="1661" t="s">
        <v>58</v>
      </c>
      <c r="CD12" s="1661"/>
      <c r="CE12" s="1678">
        <f t="shared" si="30"/>
        <v>2.2312786684984416</v>
      </c>
      <c r="CF12" s="1679">
        <f t="shared" si="31"/>
        <v>43</v>
      </c>
      <c r="CG12" s="1678">
        <f>(AU12/AU$55+BB12/BB$55+BI12/BI$55+BO12/BO$55+BU12/BU$55+CA12/CA$55)/6</f>
        <v>0.6017414092734442</v>
      </c>
      <c r="CH12" s="1679">
        <f t="shared" si="33"/>
        <v>11</v>
      </c>
      <c r="CI12" s="1680">
        <f>(CE12*5+CG12*6)/11</f>
        <v>1.3424401634666248</v>
      </c>
      <c r="CJ12" s="1635">
        <f t="shared" si="35"/>
        <v>40</v>
      </c>
    </row>
    <row r="13" spans="1:88" ht="12">
      <c r="A13" s="1660" t="s">
        <v>8</v>
      </c>
      <c r="B13" s="1661" t="s">
        <v>59</v>
      </c>
      <c r="C13" s="1662">
        <v>12040</v>
      </c>
      <c r="D13" s="1663">
        <v>12040</v>
      </c>
      <c r="E13" s="1664">
        <v>41477</v>
      </c>
      <c r="F13" s="1665">
        <f t="shared" si="0"/>
        <v>3.444933554817276</v>
      </c>
      <c r="G13" s="1663"/>
      <c r="H13" s="1666">
        <v>7486738</v>
      </c>
      <c r="I13" s="1667">
        <f t="shared" si="1"/>
        <v>621822.0930232558</v>
      </c>
      <c r="J13" s="1668">
        <f t="shared" si="2"/>
        <v>48</v>
      </c>
      <c r="K13" s="1661" t="s">
        <v>59</v>
      </c>
      <c r="L13" s="1720" t="s">
        <v>59</v>
      </c>
      <c r="M13" s="1669">
        <v>4063856</v>
      </c>
      <c r="N13" s="1670">
        <f t="shared" si="3"/>
        <v>337529.5681063123</v>
      </c>
      <c r="O13" s="1666">
        <f t="shared" si="4"/>
        <v>48</v>
      </c>
      <c r="P13" s="1671">
        <f t="shared" si="5"/>
        <v>0.5919591790062628</v>
      </c>
      <c r="Q13" s="1661"/>
      <c r="R13" s="1666">
        <v>1088539</v>
      </c>
      <c r="S13" s="1668">
        <f t="shared" si="6"/>
        <v>90410.21594684385</v>
      </c>
      <c r="T13" s="1668">
        <f t="shared" si="7"/>
        <v>49</v>
      </c>
      <c r="U13" s="1671">
        <f t="shared" si="8"/>
        <v>0.15856138917232754</v>
      </c>
      <c r="V13" s="1666">
        <f t="shared" si="9"/>
        <v>26</v>
      </c>
      <c r="W13" s="1661" t="s">
        <v>59</v>
      </c>
      <c r="X13" s="1661"/>
      <c r="Y13" s="1666">
        <v>193956</v>
      </c>
      <c r="Z13" s="1668">
        <f t="shared" si="10"/>
        <v>16109.302325581395</v>
      </c>
      <c r="AA13" s="1668">
        <f t="shared" si="11"/>
        <v>40</v>
      </c>
      <c r="AB13" s="1671">
        <f t="shared" si="12"/>
        <v>0.028252485945205418</v>
      </c>
      <c r="AC13" s="1666">
        <f t="shared" si="13"/>
        <v>1</v>
      </c>
      <c r="AD13" s="1661" t="s">
        <v>59</v>
      </c>
      <c r="AE13" s="1661"/>
      <c r="AF13" s="1666">
        <v>6865095</v>
      </c>
      <c r="AG13" s="1668">
        <f t="shared" si="14"/>
        <v>570190.6146179402</v>
      </c>
      <c r="AH13" s="1668">
        <f t="shared" si="15"/>
        <v>48</v>
      </c>
      <c r="AI13" s="1661" t="s">
        <v>59</v>
      </c>
      <c r="AJ13" s="1666"/>
      <c r="AK13" s="1666"/>
      <c r="AL13" s="1663">
        <v>0</v>
      </c>
      <c r="AM13" s="1663">
        <v>744</v>
      </c>
      <c r="AN13" s="1672">
        <f aca="true" t="shared" si="36" ref="AN13:AN55">AL13/AM13</f>
        <v>0</v>
      </c>
      <c r="AO13" s="1673">
        <f aca="true" t="shared" si="37" ref="AO13:AO54">RANK(AN13,AN$5:AN$54,1)</f>
        <v>1</v>
      </c>
      <c r="AP13" s="1661" t="s">
        <v>59</v>
      </c>
      <c r="AQ13" s="1661"/>
      <c r="AR13" s="1661"/>
      <c r="AS13" s="1663">
        <v>0</v>
      </c>
      <c r="AT13" s="1663">
        <v>2848</v>
      </c>
      <c r="AU13" s="1674">
        <f t="shared" si="18"/>
        <v>0</v>
      </c>
      <c r="AV13" s="1673">
        <f t="shared" si="19"/>
        <v>1</v>
      </c>
      <c r="AW13" s="1661" t="s">
        <v>59</v>
      </c>
      <c r="AX13" s="1661"/>
      <c r="AY13" s="1661"/>
      <c r="AZ13" s="1663">
        <v>1</v>
      </c>
      <c r="BA13" s="1663">
        <v>717</v>
      </c>
      <c r="BB13" s="1674">
        <f t="shared" si="20"/>
        <v>0.001394700139470014</v>
      </c>
      <c r="BC13" s="1667">
        <f t="shared" si="21"/>
        <v>11</v>
      </c>
      <c r="BD13" s="1661" t="s">
        <v>59</v>
      </c>
      <c r="BE13" s="1661"/>
      <c r="BF13" s="1661"/>
      <c r="BG13" s="1663">
        <v>425</v>
      </c>
      <c r="BH13" s="1663">
        <v>715</v>
      </c>
      <c r="BI13" s="1674">
        <f t="shared" si="22"/>
        <v>0.5944055944055944</v>
      </c>
      <c r="BJ13" s="1673">
        <f t="shared" si="23"/>
        <v>40</v>
      </c>
      <c r="BK13" s="1661" t="s">
        <v>59</v>
      </c>
      <c r="BL13" s="1661"/>
      <c r="BM13" s="1663">
        <v>216</v>
      </c>
      <c r="BN13" s="1663">
        <v>2842</v>
      </c>
      <c r="BO13" s="1674">
        <f t="shared" si="24"/>
        <v>0.07600281491907107</v>
      </c>
      <c r="BP13" s="1673">
        <f t="shared" si="25"/>
        <v>29</v>
      </c>
      <c r="BQ13" s="1661" t="s">
        <v>59</v>
      </c>
      <c r="BR13" s="1663"/>
      <c r="BS13" s="1663">
        <v>3543</v>
      </c>
      <c r="BT13" s="1663">
        <v>201531</v>
      </c>
      <c r="BU13" s="1675">
        <f t="shared" si="26"/>
        <v>1.7580421870580705</v>
      </c>
      <c r="BV13" s="1673">
        <f t="shared" si="27"/>
        <v>34</v>
      </c>
      <c r="BW13" s="1661" t="s">
        <v>59</v>
      </c>
      <c r="BX13" s="1661"/>
      <c r="BY13" s="1676">
        <v>11126</v>
      </c>
      <c r="BZ13" s="1676">
        <v>2039</v>
      </c>
      <c r="CA13" s="1677">
        <f t="shared" si="28"/>
        <v>0.18326442566960274</v>
      </c>
      <c r="CB13" s="1629">
        <f t="shared" si="29"/>
        <v>11</v>
      </c>
      <c r="CC13" s="1661" t="s">
        <v>59</v>
      </c>
      <c r="CD13" s="1661"/>
      <c r="CE13" s="1678">
        <f t="shared" si="30"/>
        <v>2.9898560977543744</v>
      </c>
      <c r="CF13" s="1679">
        <f t="shared" si="31"/>
        <v>46</v>
      </c>
      <c r="CG13" s="1678">
        <f aca="true" t="shared" si="38" ref="CG13:CG55">(AN13/AN$55+AU13/AU$55+BB13/BB$55+BI13/BI$55+BO13/BO$55+BU13/BU$55+CA13/CA$55)/7</f>
        <v>0.5481449098982801</v>
      </c>
      <c r="CH13" s="1679">
        <f t="shared" si="33"/>
        <v>10</v>
      </c>
      <c r="CI13" s="1680">
        <f aca="true" t="shared" si="39" ref="CI13:CI55">(CE13*5+CG13*7)/12</f>
        <v>1.5655245715049861</v>
      </c>
      <c r="CJ13" s="1635">
        <f t="shared" si="35"/>
        <v>41</v>
      </c>
    </row>
    <row r="14" spans="1:88" ht="12">
      <c r="A14" s="1660" t="s">
        <v>9</v>
      </c>
      <c r="B14" s="1661" t="s">
        <v>60</v>
      </c>
      <c r="C14" s="1662">
        <v>18274</v>
      </c>
      <c r="D14" s="1663">
        <v>17930</v>
      </c>
      <c r="E14" s="1664">
        <v>47003</v>
      </c>
      <c r="F14" s="1665">
        <f t="shared" si="0"/>
        <v>2.621472392638037</v>
      </c>
      <c r="G14" s="1663"/>
      <c r="H14" s="1666">
        <v>1753087</v>
      </c>
      <c r="I14" s="1667">
        <f t="shared" si="1"/>
        <v>95933.40264857175</v>
      </c>
      <c r="J14" s="1668">
        <f t="shared" si="2"/>
        <v>23</v>
      </c>
      <c r="K14" s="1661" t="s">
        <v>60</v>
      </c>
      <c r="L14" s="1720" t="s">
        <v>60</v>
      </c>
      <c r="M14" s="1669">
        <v>1159180</v>
      </c>
      <c r="N14" s="1670">
        <f t="shared" si="3"/>
        <v>63433.29320345847</v>
      </c>
      <c r="O14" s="1666">
        <f t="shared" si="4"/>
        <v>27</v>
      </c>
      <c r="P14" s="1671">
        <f t="shared" si="5"/>
        <v>0.5819284795952535</v>
      </c>
      <c r="Q14" s="1661"/>
      <c r="R14" s="1666">
        <v>184991</v>
      </c>
      <c r="S14" s="1668">
        <f t="shared" si="6"/>
        <v>10123.180474991792</v>
      </c>
      <c r="T14" s="1668">
        <f t="shared" si="7"/>
        <v>12</v>
      </c>
      <c r="U14" s="1671">
        <f t="shared" si="8"/>
        <v>0.09286869284218632</v>
      </c>
      <c r="V14" s="1666">
        <f t="shared" si="9"/>
        <v>45</v>
      </c>
      <c r="W14" s="1661" t="s">
        <v>60</v>
      </c>
      <c r="X14" s="1661"/>
      <c r="Y14" s="1666">
        <v>204687</v>
      </c>
      <c r="Z14" s="1668">
        <f t="shared" si="10"/>
        <v>11200.995950530809</v>
      </c>
      <c r="AA14" s="1668">
        <f t="shared" si="11"/>
        <v>44</v>
      </c>
      <c r="AB14" s="1671">
        <f t="shared" si="12"/>
        <v>0.10275642670069675</v>
      </c>
      <c r="AC14" s="1666">
        <f t="shared" si="13"/>
        <v>40</v>
      </c>
      <c r="AD14" s="1661" t="s">
        <v>60</v>
      </c>
      <c r="AE14" s="1661"/>
      <c r="AF14" s="1666">
        <v>1991963</v>
      </c>
      <c r="AG14" s="1668">
        <f t="shared" si="14"/>
        <v>109005.30808799386</v>
      </c>
      <c r="AH14" s="1668">
        <f t="shared" si="15"/>
        <v>28</v>
      </c>
      <c r="AI14" s="1661" t="s">
        <v>60</v>
      </c>
      <c r="AJ14" s="1666"/>
      <c r="AK14" s="1666"/>
      <c r="AL14" s="1663">
        <v>0</v>
      </c>
      <c r="AM14" s="1663">
        <v>716</v>
      </c>
      <c r="AN14" s="1672">
        <f t="shared" si="36"/>
        <v>0</v>
      </c>
      <c r="AO14" s="1673">
        <f t="shared" si="37"/>
        <v>1</v>
      </c>
      <c r="AP14" s="1661" t="s">
        <v>60</v>
      </c>
      <c r="AQ14" s="1661"/>
      <c r="AR14" s="1661"/>
      <c r="AS14" s="1663">
        <v>0</v>
      </c>
      <c r="AT14" s="1663">
        <v>2606</v>
      </c>
      <c r="AU14" s="1674">
        <f t="shared" si="18"/>
        <v>0</v>
      </c>
      <c r="AV14" s="1673">
        <f t="shared" si="19"/>
        <v>1</v>
      </c>
      <c r="AW14" s="1661" t="s">
        <v>60</v>
      </c>
      <c r="AX14" s="1661"/>
      <c r="AY14" s="1661"/>
      <c r="AZ14" s="1663">
        <v>0</v>
      </c>
      <c r="BA14" s="1663">
        <v>528</v>
      </c>
      <c r="BB14" s="1674">
        <f t="shared" si="20"/>
        <v>0</v>
      </c>
      <c r="BC14" s="1667">
        <f t="shared" si="21"/>
        <v>1</v>
      </c>
      <c r="BD14" s="1661" t="s">
        <v>60</v>
      </c>
      <c r="BE14" s="1661"/>
      <c r="BF14" s="1661"/>
      <c r="BG14" s="1663">
        <v>277</v>
      </c>
      <c r="BH14" s="1663">
        <v>528</v>
      </c>
      <c r="BI14" s="1674">
        <f t="shared" si="22"/>
        <v>0.5246212121212122</v>
      </c>
      <c r="BJ14" s="1673">
        <f t="shared" si="23"/>
        <v>35</v>
      </c>
      <c r="BK14" s="1661" t="s">
        <v>60</v>
      </c>
      <c r="BL14" s="1661"/>
      <c r="BM14" s="1663">
        <v>35</v>
      </c>
      <c r="BN14" s="1663">
        <v>2606</v>
      </c>
      <c r="BO14" s="1674">
        <f t="shared" si="24"/>
        <v>0.01343054489639294</v>
      </c>
      <c r="BP14" s="1673">
        <f t="shared" si="25"/>
        <v>12</v>
      </c>
      <c r="BQ14" s="1661" t="s">
        <v>60</v>
      </c>
      <c r="BR14" s="1663"/>
      <c r="BS14" s="1663">
        <v>1729</v>
      </c>
      <c r="BT14" s="1663">
        <v>113509</v>
      </c>
      <c r="BU14" s="1675">
        <f t="shared" si="26"/>
        <v>1.5232272330828391</v>
      </c>
      <c r="BV14" s="1673">
        <f t="shared" si="27"/>
        <v>31</v>
      </c>
      <c r="BW14" s="1661" t="s">
        <v>60</v>
      </c>
      <c r="BX14" s="1661"/>
      <c r="BY14" s="1676">
        <v>14316</v>
      </c>
      <c r="BZ14" s="1676">
        <v>2913</v>
      </c>
      <c r="CA14" s="1677">
        <f t="shared" si="28"/>
        <v>0.2034786253143336</v>
      </c>
      <c r="CB14" s="1629">
        <f t="shared" si="29"/>
        <v>15</v>
      </c>
      <c r="CC14" s="1661" t="s">
        <v>60</v>
      </c>
      <c r="CD14" s="1661"/>
      <c r="CE14" s="1678">
        <f t="shared" si="30"/>
        <v>0.836785947030832</v>
      </c>
      <c r="CF14" s="1679">
        <f t="shared" si="31"/>
        <v>23</v>
      </c>
      <c r="CG14" s="1678">
        <f t="shared" si="38"/>
        <v>0.43074759510436894</v>
      </c>
      <c r="CH14" s="1679">
        <f t="shared" si="33"/>
        <v>4</v>
      </c>
      <c r="CI14" s="1680">
        <f t="shared" si="39"/>
        <v>0.5999302417403952</v>
      </c>
      <c r="CJ14" s="1635">
        <f t="shared" si="35"/>
        <v>6</v>
      </c>
    </row>
    <row r="15" spans="1:88" ht="12">
      <c r="A15" s="1660" t="s">
        <v>10</v>
      </c>
      <c r="B15" s="1661" t="s">
        <v>61</v>
      </c>
      <c r="C15" s="1662">
        <v>975</v>
      </c>
      <c r="D15" s="1663">
        <v>928</v>
      </c>
      <c r="E15" s="1664">
        <v>2415</v>
      </c>
      <c r="F15" s="1665">
        <f t="shared" si="0"/>
        <v>2.6023706896551726</v>
      </c>
      <c r="G15" s="1663"/>
      <c r="H15" s="1666">
        <v>519840</v>
      </c>
      <c r="I15" s="1667">
        <f t="shared" si="1"/>
        <v>533169.2307692308</v>
      </c>
      <c r="J15" s="1668">
        <f t="shared" si="2"/>
        <v>46</v>
      </c>
      <c r="K15" s="1661" t="s">
        <v>61</v>
      </c>
      <c r="L15" s="1720" t="s">
        <v>61</v>
      </c>
      <c r="M15" s="1669">
        <v>209440</v>
      </c>
      <c r="N15" s="1670">
        <f t="shared" si="3"/>
        <v>214810.2564102564</v>
      </c>
      <c r="O15" s="1666">
        <f t="shared" si="4"/>
        <v>47</v>
      </c>
      <c r="P15" s="1671">
        <f t="shared" si="5"/>
        <v>0.4370517371262346</v>
      </c>
      <c r="Q15" s="1661"/>
      <c r="R15" s="1666">
        <v>31484</v>
      </c>
      <c r="S15" s="1668">
        <f t="shared" si="6"/>
        <v>32291.28205128205</v>
      </c>
      <c r="T15" s="1668">
        <f t="shared" si="7"/>
        <v>39</v>
      </c>
      <c r="U15" s="1671">
        <f t="shared" si="8"/>
        <v>0.06569966048358657</v>
      </c>
      <c r="V15" s="1666">
        <f t="shared" si="9"/>
        <v>47</v>
      </c>
      <c r="W15" s="1661" t="s">
        <v>61</v>
      </c>
      <c r="X15" s="1661"/>
      <c r="Y15" s="1666">
        <v>48676</v>
      </c>
      <c r="Z15" s="1668">
        <f t="shared" si="10"/>
        <v>49924.10256410256</v>
      </c>
      <c r="AA15" s="1668">
        <f t="shared" si="11"/>
        <v>16</v>
      </c>
      <c r="AB15" s="1671">
        <f t="shared" si="12"/>
        <v>0.10157529772897533</v>
      </c>
      <c r="AC15" s="1666">
        <f t="shared" si="13"/>
        <v>39</v>
      </c>
      <c r="AD15" s="1661" t="s">
        <v>61</v>
      </c>
      <c r="AE15" s="1661"/>
      <c r="AF15" s="1666">
        <v>479211</v>
      </c>
      <c r="AG15" s="1668">
        <f t="shared" si="14"/>
        <v>491498.46153846156</v>
      </c>
      <c r="AH15" s="1668">
        <f t="shared" si="15"/>
        <v>46</v>
      </c>
      <c r="AI15" s="1661" t="s">
        <v>61</v>
      </c>
      <c r="AJ15" s="1666"/>
      <c r="AK15" s="1666"/>
      <c r="AL15" s="1663">
        <v>0</v>
      </c>
      <c r="AM15" s="1663">
        <v>6</v>
      </c>
      <c r="AN15" s="1672">
        <f t="shared" si="36"/>
        <v>0</v>
      </c>
      <c r="AO15" s="1673">
        <f t="shared" si="37"/>
        <v>1</v>
      </c>
      <c r="AP15" s="1661" t="s">
        <v>61</v>
      </c>
      <c r="AQ15" s="1661"/>
      <c r="AR15" s="1661"/>
      <c r="AS15" s="1663">
        <v>0</v>
      </c>
      <c r="AT15" s="1663">
        <v>110</v>
      </c>
      <c r="AU15" s="1674">
        <f t="shared" si="18"/>
        <v>0</v>
      </c>
      <c r="AV15" s="1673">
        <f t="shared" si="19"/>
        <v>1</v>
      </c>
      <c r="AW15" s="1661" t="s">
        <v>61</v>
      </c>
      <c r="AX15" s="1661"/>
      <c r="AY15" s="1661"/>
      <c r="AZ15" s="1663">
        <v>14</v>
      </c>
      <c r="BA15" s="1663">
        <v>50</v>
      </c>
      <c r="BB15" s="1674">
        <f t="shared" si="20"/>
        <v>0.28</v>
      </c>
      <c r="BC15" s="1667">
        <f t="shared" si="21"/>
        <v>50</v>
      </c>
      <c r="BD15" s="1661" t="s">
        <v>61</v>
      </c>
      <c r="BE15" s="1661"/>
      <c r="BF15" s="1661"/>
      <c r="BG15" s="1663">
        <v>17</v>
      </c>
      <c r="BH15" s="1663">
        <v>49</v>
      </c>
      <c r="BI15" s="1674">
        <f t="shared" si="22"/>
        <v>0.3469387755102041</v>
      </c>
      <c r="BJ15" s="1673">
        <f t="shared" si="23"/>
        <v>16</v>
      </c>
      <c r="BK15" s="1661" t="s">
        <v>61</v>
      </c>
      <c r="BL15" s="1661"/>
      <c r="BM15" s="1663">
        <v>36</v>
      </c>
      <c r="BN15" s="1663">
        <v>111</v>
      </c>
      <c r="BO15" s="1674">
        <f t="shared" si="24"/>
        <v>0.32432432432432434</v>
      </c>
      <c r="BP15" s="1673">
        <f t="shared" si="25"/>
        <v>47</v>
      </c>
      <c r="BQ15" s="1661" t="s">
        <v>61</v>
      </c>
      <c r="BR15" s="1663"/>
      <c r="BS15" s="1663">
        <v>140</v>
      </c>
      <c r="BT15" s="1663">
        <v>10083</v>
      </c>
      <c r="BU15" s="1675">
        <f t="shared" si="26"/>
        <v>1.3884756520876724</v>
      </c>
      <c r="BV15" s="1673">
        <f t="shared" si="27"/>
        <v>22</v>
      </c>
      <c r="BW15" s="1661" t="s">
        <v>61</v>
      </c>
      <c r="BX15" s="1661"/>
      <c r="BY15" s="1676">
        <v>1156</v>
      </c>
      <c r="BZ15" s="1676">
        <v>426</v>
      </c>
      <c r="CA15" s="1677">
        <f t="shared" si="28"/>
        <v>0.3685121107266436</v>
      </c>
      <c r="CB15" s="1629">
        <f t="shared" si="29"/>
        <v>46</v>
      </c>
      <c r="CC15" s="1661" t="s">
        <v>61</v>
      </c>
      <c r="CD15" s="1661"/>
      <c r="CE15" s="1678">
        <f t="shared" si="30"/>
        <v>3.5986703847343753</v>
      </c>
      <c r="CF15" s="1679">
        <f t="shared" si="31"/>
        <v>48</v>
      </c>
      <c r="CG15" s="1678">
        <f t="shared" si="38"/>
        <v>1.5491755973557966</v>
      </c>
      <c r="CH15" s="1679">
        <f t="shared" si="33"/>
        <v>44</v>
      </c>
      <c r="CI15" s="1680">
        <f t="shared" si="39"/>
        <v>2.403131758763538</v>
      </c>
      <c r="CJ15" s="1635">
        <f t="shared" si="35"/>
        <v>46</v>
      </c>
    </row>
    <row r="16" spans="1:88" ht="12">
      <c r="A16" s="1660" t="s">
        <v>14</v>
      </c>
      <c r="B16" s="1661" t="s">
        <v>62</v>
      </c>
      <c r="C16" s="1662">
        <v>9266</v>
      </c>
      <c r="D16" s="1663">
        <v>8895</v>
      </c>
      <c r="E16" s="1664">
        <v>22837</v>
      </c>
      <c r="F16" s="1665">
        <f t="shared" si="0"/>
        <v>2.5673974142776843</v>
      </c>
      <c r="G16" s="1663"/>
      <c r="H16" s="1666">
        <v>878666</v>
      </c>
      <c r="I16" s="1667">
        <f t="shared" si="1"/>
        <v>94826.8940211526</v>
      </c>
      <c r="J16" s="1668">
        <f t="shared" si="2"/>
        <v>22</v>
      </c>
      <c r="K16" s="1661" t="s">
        <v>62</v>
      </c>
      <c r="L16" s="1720" t="s">
        <v>62</v>
      </c>
      <c r="M16" s="1669">
        <v>528933</v>
      </c>
      <c r="N16" s="1670">
        <f t="shared" si="3"/>
        <v>57083.2074249946</v>
      </c>
      <c r="O16" s="1666">
        <f t="shared" si="4"/>
        <v>20</v>
      </c>
      <c r="P16" s="1671">
        <f t="shared" si="5"/>
        <v>0.6495139693891585</v>
      </c>
      <c r="Q16" s="1661"/>
      <c r="R16" s="1666">
        <v>124000</v>
      </c>
      <c r="S16" s="1668">
        <f t="shared" si="6"/>
        <v>13382.257716382474</v>
      </c>
      <c r="T16" s="1668">
        <f t="shared" si="7"/>
        <v>15</v>
      </c>
      <c r="U16" s="1671">
        <f t="shared" si="8"/>
        <v>0.1522683065799556</v>
      </c>
      <c r="V16" s="1666">
        <f t="shared" si="9"/>
        <v>29</v>
      </c>
      <c r="W16" s="1661" t="s">
        <v>62</v>
      </c>
      <c r="X16" s="1661"/>
      <c r="Y16" s="1666">
        <v>47701</v>
      </c>
      <c r="Z16" s="1668">
        <f t="shared" si="10"/>
        <v>5147.960284912584</v>
      </c>
      <c r="AA16" s="1668">
        <f t="shared" si="11"/>
        <v>15</v>
      </c>
      <c r="AB16" s="1671">
        <f t="shared" si="12"/>
        <v>0.05857540719492308</v>
      </c>
      <c r="AC16" s="1666">
        <f t="shared" si="13"/>
        <v>21</v>
      </c>
      <c r="AD16" s="1661" t="s">
        <v>62</v>
      </c>
      <c r="AE16" s="1661"/>
      <c r="AF16" s="1666">
        <v>814352</v>
      </c>
      <c r="AG16" s="1668">
        <f t="shared" si="14"/>
        <v>87886.03496654435</v>
      </c>
      <c r="AH16" s="1668">
        <f t="shared" si="15"/>
        <v>19</v>
      </c>
      <c r="AI16" s="1661" t="s">
        <v>62</v>
      </c>
      <c r="AJ16" s="1666"/>
      <c r="AK16" s="1666"/>
      <c r="AL16" s="1663">
        <v>13</v>
      </c>
      <c r="AM16" s="1663">
        <v>628</v>
      </c>
      <c r="AN16" s="1672">
        <f t="shared" si="36"/>
        <v>0.020700636942675158</v>
      </c>
      <c r="AO16" s="1673">
        <f t="shared" si="37"/>
        <v>35</v>
      </c>
      <c r="AP16" s="1661" t="s">
        <v>62</v>
      </c>
      <c r="AQ16" s="1661"/>
      <c r="AR16" s="1661"/>
      <c r="AS16" s="1663">
        <v>85</v>
      </c>
      <c r="AT16" s="1663">
        <v>3412</v>
      </c>
      <c r="AU16" s="1674">
        <f t="shared" si="18"/>
        <v>0.024912075029308322</v>
      </c>
      <c r="AV16" s="1673">
        <f t="shared" si="19"/>
        <v>45</v>
      </c>
      <c r="AW16" s="1661" t="s">
        <v>62</v>
      </c>
      <c r="AX16" s="1661"/>
      <c r="AY16" s="1661"/>
      <c r="AZ16" s="1663">
        <v>26</v>
      </c>
      <c r="BA16" s="1663">
        <v>153</v>
      </c>
      <c r="BB16" s="1674">
        <f t="shared" si="20"/>
        <v>0.16993464052287582</v>
      </c>
      <c r="BC16" s="1667">
        <f t="shared" si="21"/>
        <v>48</v>
      </c>
      <c r="BD16" s="1661" t="s">
        <v>62</v>
      </c>
      <c r="BE16" s="1661"/>
      <c r="BF16" s="1661"/>
      <c r="BG16" s="1663">
        <v>61</v>
      </c>
      <c r="BH16" s="1663">
        <v>153</v>
      </c>
      <c r="BI16" s="1674">
        <f t="shared" si="22"/>
        <v>0.39869281045751637</v>
      </c>
      <c r="BJ16" s="1673">
        <f t="shared" si="23"/>
        <v>19</v>
      </c>
      <c r="BK16" s="1661" t="s">
        <v>62</v>
      </c>
      <c r="BL16" s="1661"/>
      <c r="BM16" s="1663">
        <v>286</v>
      </c>
      <c r="BN16" s="1663">
        <v>3462</v>
      </c>
      <c r="BO16" s="1674">
        <f t="shared" si="24"/>
        <v>0.08261120739456962</v>
      </c>
      <c r="BP16" s="1673">
        <f t="shared" si="25"/>
        <v>30</v>
      </c>
      <c r="BQ16" s="1661" t="s">
        <v>62</v>
      </c>
      <c r="BR16" s="1663"/>
      <c r="BS16" s="1663">
        <v>450</v>
      </c>
      <c r="BT16" s="1663">
        <v>31060</v>
      </c>
      <c r="BU16" s="1675">
        <f t="shared" si="26"/>
        <v>1.4488087572440438</v>
      </c>
      <c r="BV16" s="1673">
        <f t="shared" si="27"/>
        <v>27</v>
      </c>
      <c r="BW16" s="1661" t="s">
        <v>62</v>
      </c>
      <c r="BX16" s="1661"/>
      <c r="BY16" s="1676">
        <v>24587</v>
      </c>
      <c r="BZ16" s="1676">
        <v>6654</v>
      </c>
      <c r="CA16" s="1677">
        <f t="shared" si="28"/>
        <v>0.2706308211656566</v>
      </c>
      <c r="CB16" s="1629">
        <f t="shared" si="29"/>
        <v>33</v>
      </c>
      <c r="CC16" s="1661" t="s">
        <v>62</v>
      </c>
      <c r="CD16" s="1661"/>
      <c r="CE16" s="1678">
        <f t="shared" si="30"/>
        <v>0.6896402704429114</v>
      </c>
      <c r="CF16" s="1679">
        <f t="shared" si="31"/>
        <v>16</v>
      </c>
      <c r="CG16" s="1678">
        <f t="shared" si="38"/>
        <v>1.5173897466742263</v>
      </c>
      <c r="CH16" s="1679">
        <f t="shared" si="33"/>
        <v>43</v>
      </c>
      <c r="CI16" s="1680">
        <f t="shared" si="39"/>
        <v>1.1724941315778452</v>
      </c>
      <c r="CJ16" s="1635">
        <f t="shared" si="35"/>
        <v>35</v>
      </c>
    </row>
    <row r="17" spans="1:88" ht="12">
      <c r="A17" s="1660" t="s">
        <v>11</v>
      </c>
      <c r="B17" s="1661" t="s">
        <v>63</v>
      </c>
      <c r="C17" s="1681">
        <v>4957</v>
      </c>
      <c r="D17" s="1663">
        <v>4957</v>
      </c>
      <c r="E17" s="1664">
        <v>12041</v>
      </c>
      <c r="F17" s="1665">
        <f t="shared" si="0"/>
        <v>2.4290901755093808</v>
      </c>
      <c r="G17" s="1663"/>
      <c r="H17" s="1666">
        <v>424174</v>
      </c>
      <c r="I17" s="1667">
        <f t="shared" si="1"/>
        <v>85570.70808957031</v>
      </c>
      <c r="J17" s="1668">
        <f t="shared" si="2"/>
        <v>19</v>
      </c>
      <c r="K17" s="1661" t="s">
        <v>63</v>
      </c>
      <c r="L17" s="1720" t="s">
        <v>63</v>
      </c>
      <c r="M17" s="1669">
        <v>321519</v>
      </c>
      <c r="N17" s="1670">
        <f t="shared" si="3"/>
        <v>64861.60984466411</v>
      </c>
      <c r="O17" s="1666">
        <f t="shared" si="4"/>
        <v>28</v>
      </c>
      <c r="P17" s="1671">
        <f t="shared" si="5"/>
        <v>0.739698892472772</v>
      </c>
      <c r="Q17" s="1661"/>
      <c r="R17" s="1666">
        <v>57888</v>
      </c>
      <c r="S17" s="1668">
        <f t="shared" si="6"/>
        <v>11678.031067177728</v>
      </c>
      <c r="T17" s="1668">
        <f t="shared" si="7"/>
        <v>13</v>
      </c>
      <c r="U17" s="1671">
        <f t="shared" si="8"/>
        <v>0.13317934395001174</v>
      </c>
      <c r="V17" s="1666">
        <f t="shared" si="9"/>
        <v>30</v>
      </c>
      <c r="W17" s="1661" t="s">
        <v>63</v>
      </c>
      <c r="X17" s="1661"/>
      <c r="Y17" s="1666">
        <v>25452</v>
      </c>
      <c r="Z17" s="1668">
        <f t="shared" si="10"/>
        <v>5134.557191849909</v>
      </c>
      <c r="AA17" s="1668">
        <f t="shared" si="11"/>
        <v>2</v>
      </c>
      <c r="AB17" s="1671">
        <f t="shared" si="12"/>
        <v>0.05855584339095665</v>
      </c>
      <c r="AC17" s="1666">
        <f t="shared" si="13"/>
        <v>20</v>
      </c>
      <c r="AD17" s="1661" t="s">
        <v>63</v>
      </c>
      <c r="AE17" s="1661"/>
      <c r="AF17" s="1666">
        <v>434662</v>
      </c>
      <c r="AG17" s="1668">
        <f t="shared" si="14"/>
        <v>87686.50393383094</v>
      </c>
      <c r="AH17" s="1668">
        <f t="shared" si="15"/>
        <v>18</v>
      </c>
      <c r="AI17" s="1661" t="s">
        <v>63</v>
      </c>
      <c r="AJ17" s="1666"/>
      <c r="AK17" s="1666"/>
      <c r="AL17" s="1663">
        <v>2</v>
      </c>
      <c r="AM17" s="1663">
        <v>521</v>
      </c>
      <c r="AN17" s="1672">
        <f t="shared" si="36"/>
        <v>0.003838771593090211</v>
      </c>
      <c r="AO17" s="1673">
        <f t="shared" si="37"/>
        <v>25</v>
      </c>
      <c r="AP17" s="1661" t="s">
        <v>63</v>
      </c>
      <c r="AQ17" s="1661"/>
      <c r="AR17" s="1661"/>
      <c r="AS17" s="1663">
        <v>0</v>
      </c>
      <c r="AT17" s="1663">
        <v>1706</v>
      </c>
      <c r="AU17" s="1674">
        <f t="shared" si="18"/>
        <v>0</v>
      </c>
      <c r="AV17" s="1673">
        <f t="shared" si="19"/>
        <v>1</v>
      </c>
      <c r="AW17" s="1661" t="s">
        <v>63</v>
      </c>
      <c r="AX17" s="1661"/>
      <c r="AY17" s="1661"/>
      <c r="AZ17" s="1663">
        <v>9</v>
      </c>
      <c r="BA17" s="1663">
        <v>92</v>
      </c>
      <c r="BB17" s="1674">
        <f t="shared" si="20"/>
        <v>0.09782608695652174</v>
      </c>
      <c r="BC17" s="1667">
        <f t="shared" si="21"/>
        <v>38</v>
      </c>
      <c r="BD17" s="1661" t="s">
        <v>63</v>
      </c>
      <c r="BE17" s="1661"/>
      <c r="BF17" s="1661"/>
      <c r="BG17" s="1663">
        <v>31</v>
      </c>
      <c r="BH17" s="1663">
        <v>91</v>
      </c>
      <c r="BI17" s="1674">
        <f t="shared" si="22"/>
        <v>0.34065934065934067</v>
      </c>
      <c r="BJ17" s="1673">
        <f t="shared" si="23"/>
        <v>13</v>
      </c>
      <c r="BK17" s="1661" t="s">
        <v>63</v>
      </c>
      <c r="BL17" s="1661"/>
      <c r="BM17" s="1663">
        <v>9</v>
      </c>
      <c r="BN17" s="1663">
        <v>1721</v>
      </c>
      <c r="BO17" s="1674">
        <f t="shared" si="24"/>
        <v>0.005229517722254503</v>
      </c>
      <c r="BP17" s="1673">
        <f t="shared" si="25"/>
        <v>8</v>
      </c>
      <c r="BQ17" s="1661" t="s">
        <v>63</v>
      </c>
      <c r="BR17" s="1663"/>
      <c r="BS17" s="1663">
        <v>275</v>
      </c>
      <c r="BT17" s="1663">
        <v>14866</v>
      </c>
      <c r="BU17" s="1675">
        <f t="shared" si="26"/>
        <v>1.8498587380600027</v>
      </c>
      <c r="BV17" s="1673">
        <f t="shared" si="27"/>
        <v>38</v>
      </c>
      <c r="BW17" s="1661" t="s">
        <v>63</v>
      </c>
      <c r="BX17" s="1661"/>
      <c r="BY17" s="1676">
        <v>3553</v>
      </c>
      <c r="BZ17" s="1676">
        <v>672</v>
      </c>
      <c r="CA17" s="1677">
        <f t="shared" si="28"/>
        <v>0.1891359414579229</v>
      </c>
      <c r="CB17" s="1629">
        <f t="shared" si="29"/>
        <v>13</v>
      </c>
      <c r="CC17" s="1661" t="s">
        <v>63</v>
      </c>
      <c r="CD17" s="1661"/>
      <c r="CE17" s="1678">
        <f t="shared" si="30"/>
        <v>0.7215278752472153</v>
      </c>
      <c r="CF17" s="1679">
        <f t="shared" si="31"/>
        <v>18</v>
      </c>
      <c r="CG17" s="1678">
        <f t="shared" si="38"/>
        <v>0.6585213225610165</v>
      </c>
      <c r="CH17" s="1679">
        <f t="shared" si="33"/>
        <v>14</v>
      </c>
      <c r="CI17" s="1680">
        <f t="shared" si="39"/>
        <v>0.6847740528469326</v>
      </c>
      <c r="CJ17" s="1635">
        <f t="shared" si="35"/>
        <v>10</v>
      </c>
    </row>
    <row r="18" spans="1:88" ht="12">
      <c r="A18" s="1660" t="s">
        <v>12</v>
      </c>
      <c r="B18" s="1661" t="s">
        <v>64</v>
      </c>
      <c r="C18" s="1662">
        <v>16521</v>
      </c>
      <c r="D18" s="1663">
        <v>16103</v>
      </c>
      <c r="E18" s="1664">
        <v>41833</v>
      </c>
      <c r="F18" s="1665">
        <f t="shared" si="0"/>
        <v>2.5978389120039744</v>
      </c>
      <c r="G18" s="1663"/>
      <c r="H18" s="1666">
        <v>4126288</v>
      </c>
      <c r="I18" s="1667">
        <f t="shared" si="1"/>
        <v>249760.18400823194</v>
      </c>
      <c r="J18" s="1668">
        <f t="shared" si="2"/>
        <v>40</v>
      </c>
      <c r="K18" s="1661" t="s">
        <v>64</v>
      </c>
      <c r="L18" s="1720" t="s">
        <v>64</v>
      </c>
      <c r="M18" s="1669">
        <v>1943765</v>
      </c>
      <c r="N18" s="1670">
        <f t="shared" si="3"/>
        <v>117654.1976877913</v>
      </c>
      <c r="O18" s="1666">
        <f t="shared" si="4"/>
        <v>39</v>
      </c>
      <c r="P18" s="1671">
        <f t="shared" si="5"/>
        <v>0.6117682049797154</v>
      </c>
      <c r="Q18" s="1661"/>
      <c r="R18" s="1666">
        <v>487322</v>
      </c>
      <c r="S18" s="1668">
        <f t="shared" si="6"/>
        <v>29497.124871375825</v>
      </c>
      <c r="T18" s="1668">
        <f t="shared" si="7"/>
        <v>38</v>
      </c>
      <c r="U18" s="1671">
        <f t="shared" si="8"/>
        <v>0.15337661969791866</v>
      </c>
      <c r="V18" s="1666">
        <f t="shared" si="9"/>
        <v>28</v>
      </c>
      <c r="W18" s="1661" t="s">
        <v>64</v>
      </c>
      <c r="X18" s="1661"/>
      <c r="Y18" s="1666">
        <v>222065</v>
      </c>
      <c r="Z18" s="1668">
        <f t="shared" si="10"/>
        <v>13441.377640578658</v>
      </c>
      <c r="AA18" s="1668">
        <f t="shared" si="11"/>
        <v>45</v>
      </c>
      <c r="AB18" s="1671">
        <f t="shared" si="12"/>
        <v>0.06989132247921971</v>
      </c>
      <c r="AC18" s="1666">
        <f t="shared" si="13"/>
        <v>28</v>
      </c>
      <c r="AD18" s="1661" t="s">
        <v>64</v>
      </c>
      <c r="AE18" s="1661"/>
      <c r="AF18" s="1666">
        <v>3177290</v>
      </c>
      <c r="AG18" s="1668">
        <f t="shared" si="14"/>
        <v>192318.2616064403</v>
      </c>
      <c r="AH18" s="1668">
        <f t="shared" si="15"/>
        <v>38</v>
      </c>
      <c r="AI18" s="1661" t="s">
        <v>64</v>
      </c>
      <c r="AJ18" s="1666"/>
      <c r="AK18" s="1666"/>
      <c r="AL18" s="1663">
        <v>3</v>
      </c>
      <c r="AM18" s="1663">
        <v>1463</v>
      </c>
      <c r="AN18" s="1672">
        <f t="shared" si="36"/>
        <v>0.002050580997949419</v>
      </c>
      <c r="AO18" s="1673">
        <f t="shared" si="37"/>
        <v>24</v>
      </c>
      <c r="AP18" s="1661" t="s">
        <v>64</v>
      </c>
      <c r="AQ18" s="1661"/>
      <c r="AR18" s="1661"/>
      <c r="AS18" s="1663">
        <v>19</v>
      </c>
      <c r="AT18" s="1663">
        <v>2520</v>
      </c>
      <c r="AU18" s="1674">
        <f t="shared" si="18"/>
        <v>0.00753968253968254</v>
      </c>
      <c r="AV18" s="1673">
        <f t="shared" si="19"/>
        <v>33</v>
      </c>
      <c r="AW18" s="1661" t="s">
        <v>64</v>
      </c>
      <c r="AX18" s="1661"/>
      <c r="AY18" s="1661"/>
      <c r="AZ18" s="1663">
        <v>40</v>
      </c>
      <c r="BA18" s="1663">
        <v>707</v>
      </c>
      <c r="BB18" s="1674">
        <f t="shared" si="20"/>
        <v>0.056577086280056574</v>
      </c>
      <c r="BC18" s="1667">
        <f t="shared" si="21"/>
        <v>32</v>
      </c>
      <c r="BD18" s="1661" t="s">
        <v>64</v>
      </c>
      <c r="BE18" s="1661"/>
      <c r="BF18" s="1661"/>
      <c r="BG18" s="1663">
        <v>340</v>
      </c>
      <c r="BH18" s="1663">
        <v>699</v>
      </c>
      <c r="BI18" s="1674">
        <f t="shared" si="22"/>
        <v>0.4864091559370529</v>
      </c>
      <c r="BJ18" s="1673">
        <f t="shared" si="23"/>
        <v>31</v>
      </c>
      <c r="BK18" s="1661" t="s">
        <v>64</v>
      </c>
      <c r="BL18" s="1661"/>
      <c r="BM18" s="1663">
        <v>322</v>
      </c>
      <c r="BN18" s="1663">
        <v>2519</v>
      </c>
      <c r="BO18" s="1674">
        <f t="shared" si="24"/>
        <v>0.1278285033743549</v>
      </c>
      <c r="BP18" s="1673">
        <f t="shared" si="25"/>
        <v>34</v>
      </c>
      <c r="BQ18" s="1661" t="s">
        <v>64</v>
      </c>
      <c r="BR18" s="1663"/>
      <c r="BS18" s="1663">
        <v>1361</v>
      </c>
      <c r="BT18" s="1663">
        <v>107706</v>
      </c>
      <c r="BU18" s="1675">
        <f t="shared" si="26"/>
        <v>1.2636250533860696</v>
      </c>
      <c r="BV18" s="1673">
        <f t="shared" si="27"/>
        <v>17</v>
      </c>
      <c r="BW18" s="1661" t="s">
        <v>64</v>
      </c>
      <c r="BX18" s="1661"/>
      <c r="BY18" s="1676">
        <v>26103</v>
      </c>
      <c r="BZ18" s="1676">
        <v>4583</v>
      </c>
      <c r="CA18" s="1677">
        <f t="shared" si="28"/>
        <v>0.17557368884802513</v>
      </c>
      <c r="CB18" s="1629">
        <f t="shared" si="29"/>
        <v>9</v>
      </c>
      <c r="CC18" s="1661" t="s">
        <v>64</v>
      </c>
      <c r="CD18" s="1661"/>
      <c r="CE18" s="1678">
        <f t="shared" si="30"/>
        <v>1.5837863325365278</v>
      </c>
      <c r="CF18" s="1679">
        <f t="shared" si="31"/>
        <v>39</v>
      </c>
      <c r="CG18" s="1678">
        <f t="shared" si="38"/>
        <v>0.8103988815717985</v>
      </c>
      <c r="CH18" s="1679">
        <f t="shared" si="33"/>
        <v>24</v>
      </c>
      <c r="CI18" s="1680">
        <f t="shared" si="39"/>
        <v>1.1326436528071024</v>
      </c>
      <c r="CJ18" s="1635">
        <f t="shared" si="35"/>
        <v>33</v>
      </c>
    </row>
    <row r="19" spans="1:88" ht="12">
      <c r="A19" s="1660" t="s">
        <v>13</v>
      </c>
      <c r="B19" s="1661" t="s">
        <v>65</v>
      </c>
      <c r="C19" s="1662">
        <v>11183</v>
      </c>
      <c r="D19" s="1663">
        <v>11183</v>
      </c>
      <c r="E19" s="1664">
        <v>28317</v>
      </c>
      <c r="F19" s="1665">
        <f t="shared" si="0"/>
        <v>2.5321470088527227</v>
      </c>
      <c r="G19" s="1663"/>
      <c r="H19" s="1666">
        <v>1413934</v>
      </c>
      <c r="I19" s="1667">
        <f t="shared" si="1"/>
        <v>126436.01895734596</v>
      </c>
      <c r="J19" s="1668">
        <f t="shared" si="2"/>
        <v>33</v>
      </c>
      <c r="K19" s="1661" t="s">
        <v>65</v>
      </c>
      <c r="L19" s="1720" t="s">
        <v>65</v>
      </c>
      <c r="M19" s="1669">
        <v>832250</v>
      </c>
      <c r="N19" s="1670">
        <f t="shared" si="3"/>
        <v>74420.99615487794</v>
      </c>
      <c r="O19" s="1666">
        <f t="shared" si="4"/>
        <v>34</v>
      </c>
      <c r="P19" s="1671">
        <f t="shared" si="5"/>
        <v>0.5372567980979592</v>
      </c>
      <c r="Q19" s="1661"/>
      <c r="R19" s="1666">
        <v>423659</v>
      </c>
      <c r="S19" s="1668">
        <f t="shared" si="6"/>
        <v>37884.19923097559</v>
      </c>
      <c r="T19" s="1668">
        <f t="shared" si="7"/>
        <v>43</v>
      </c>
      <c r="U19" s="1671">
        <f t="shared" si="8"/>
        <v>0.27349195292926803</v>
      </c>
      <c r="V19" s="1666">
        <f t="shared" si="9"/>
        <v>5</v>
      </c>
      <c r="W19" s="1661" t="s">
        <v>65</v>
      </c>
      <c r="X19" s="1661"/>
      <c r="Y19" s="1666">
        <v>60702</v>
      </c>
      <c r="Z19" s="1668">
        <f t="shared" si="10"/>
        <v>5428.060448895645</v>
      </c>
      <c r="AA19" s="1668">
        <f t="shared" si="11"/>
        <v>20</v>
      </c>
      <c r="AB19" s="1671">
        <f t="shared" si="12"/>
        <v>0.03918601641110522</v>
      </c>
      <c r="AC19" s="1666">
        <f t="shared" si="13"/>
        <v>10</v>
      </c>
      <c r="AD19" s="1661" t="s">
        <v>65</v>
      </c>
      <c r="AE19" s="1661"/>
      <c r="AF19" s="1666">
        <v>1549073</v>
      </c>
      <c r="AG19" s="1668">
        <f t="shared" si="14"/>
        <v>138520.34337834214</v>
      </c>
      <c r="AH19" s="1668">
        <f t="shared" si="15"/>
        <v>35</v>
      </c>
      <c r="AI19" s="1661" t="s">
        <v>65</v>
      </c>
      <c r="AJ19" s="1666"/>
      <c r="AK19" s="1666"/>
      <c r="AL19" s="1663">
        <v>0</v>
      </c>
      <c r="AM19" s="1663">
        <v>853</v>
      </c>
      <c r="AN19" s="1672">
        <f t="shared" si="36"/>
        <v>0</v>
      </c>
      <c r="AO19" s="1673">
        <f t="shared" si="37"/>
        <v>1</v>
      </c>
      <c r="AP19" s="1661" t="s">
        <v>65</v>
      </c>
      <c r="AQ19" s="1661"/>
      <c r="AR19" s="1661"/>
      <c r="AS19" s="1663">
        <v>3</v>
      </c>
      <c r="AT19" s="1663">
        <v>1742</v>
      </c>
      <c r="AU19" s="1674">
        <f t="shared" si="18"/>
        <v>0.001722158438576349</v>
      </c>
      <c r="AV19" s="1673">
        <f t="shared" si="19"/>
        <v>20</v>
      </c>
      <c r="AW19" s="1661" t="s">
        <v>65</v>
      </c>
      <c r="AX19" s="1661"/>
      <c r="AY19" s="1661"/>
      <c r="AZ19" s="1663">
        <v>6</v>
      </c>
      <c r="BA19" s="1663">
        <v>316</v>
      </c>
      <c r="BB19" s="1674">
        <f t="shared" si="20"/>
        <v>0.0189873417721519</v>
      </c>
      <c r="BC19" s="1667">
        <f t="shared" si="21"/>
        <v>20</v>
      </c>
      <c r="BD19" s="1661" t="s">
        <v>65</v>
      </c>
      <c r="BE19" s="1661"/>
      <c r="BF19" s="1661"/>
      <c r="BG19" s="1663">
        <v>97</v>
      </c>
      <c r="BH19" s="1663">
        <v>313</v>
      </c>
      <c r="BI19" s="1674">
        <f t="shared" si="22"/>
        <v>0.30990415335463256</v>
      </c>
      <c r="BJ19" s="1673">
        <f t="shared" si="23"/>
        <v>11</v>
      </c>
      <c r="BK19" s="1661" t="s">
        <v>65</v>
      </c>
      <c r="BL19" s="1661"/>
      <c r="BM19" s="1663">
        <v>107</v>
      </c>
      <c r="BN19" s="1663">
        <v>1742</v>
      </c>
      <c r="BO19" s="1674">
        <f t="shared" si="24"/>
        <v>0.06142365097588978</v>
      </c>
      <c r="BP19" s="1673">
        <f t="shared" si="25"/>
        <v>25</v>
      </c>
      <c r="BQ19" s="1661" t="s">
        <v>65</v>
      </c>
      <c r="BR19" s="1663"/>
      <c r="BS19" s="1663">
        <v>938</v>
      </c>
      <c r="BT19" s="1663">
        <v>71799</v>
      </c>
      <c r="BU19" s="1675">
        <f t="shared" si="26"/>
        <v>1.3064248805693672</v>
      </c>
      <c r="BV19" s="1673">
        <f t="shared" si="27"/>
        <v>18</v>
      </c>
      <c r="BW19" s="1661" t="s">
        <v>65</v>
      </c>
      <c r="BX19" s="1661"/>
      <c r="BY19" s="1676">
        <v>18408</v>
      </c>
      <c r="BZ19" s="1676">
        <v>4019</v>
      </c>
      <c r="CA19" s="1677">
        <f t="shared" si="28"/>
        <v>0.218328987396784</v>
      </c>
      <c r="CB19" s="1629">
        <f t="shared" si="29"/>
        <v>19</v>
      </c>
      <c r="CC19" s="1661" t="s">
        <v>65</v>
      </c>
      <c r="CD19" s="1661"/>
      <c r="CE19" s="1678">
        <f t="shared" si="30"/>
        <v>1.1169482389433942</v>
      </c>
      <c r="CF19" s="1679">
        <f t="shared" si="31"/>
        <v>35</v>
      </c>
      <c r="CG19" s="1678">
        <f t="shared" si="38"/>
        <v>0.49740040065645136</v>
      </c>
      <c r="CH19" s="1679">
        <f t="shared" si="33"/>
        <v>6</v>
      </c>
      <c r="CI19" s="1680">
        <f t="shared" si="39"/>
        <v>0.7555453332760109</v>
      </c>
      <c r="CJ19" s="1635">
        <f t="shared" si="35"/>
        <v>14</v>
      </c>
    </row>
    <row r="20" spans="1:88" ht="12">
      <c r="A20" s="1660" t="s">
        <v>15</v>
      </c>
      <c r="B20" s="1661" t="s">
        <v>66</v>
      </c>
      <c r="C20" s="1662">
        <v>10548</v>
      </c>
      <c r="D20" s="1663">
        <v>10370</v>
      </c>
      <c r="E20" s="1664">
        <v>23917</v>
      </c>
      <c r="F20" s="1665">
        <f t="shared" si="0"/>
        <v>2.306364513018322</v>
      </c>
      <c r="G20" s="1663"/>
      <c r="H20" s="1666">
        <v>884260</v>
      </c>
      <c r="I20" s="1667">
        <f t="shared" si="1"/>
        <v>83832.00606750094</v>
      </c>
      <c r="J20" s="1668">
        <f t="shared" si="2"/>
        <v>18</v>
      </c>
      <c r="K20" s="1661" t="s">
        <v>66</v>
      </c>
      <c r="L20" s="1720" t="s">
        <v>66</v>
      </c>
      <c r="M20" s="1669">
        <v>707018</v>
      </c>
      <c r="N20" s="1670">
        <f t="shared" si="3"/>
        <v>67028.63102009859</v>
      </c>
      <c r="O20" s="1666">
        <f t="shared" si="4"/>
        <v>30</v>
      </c>
      <c r="P20" s="1671">
        <f t="shared" si="5"/>
        <v>0.6273490607306346</v>
      </c>
      <c r="Q20" s="1661"/>
      <c r="R20" s="1666">
        <v>145911</v>
      </c>
      <c r="S20" s="1668">
        <f t="shared" si="6"/>
        <v>13833.048919226394</v>
      </c>
      <c r="T20" s="1668">
        <f t="shared" si="7"/>
        <v>18</v>
      </c>
      <c r="U20" s="1671">
        <f t="shared" si="8"/>
        <v>0.12946930460082715</v>
      </c>
      <c r="V20" s="1666">
        <f t="shared" si="9"/>
        <v>32</v>
      </c>
      <c r="W20" s="1661" t="s">
        <v>66</v>
      </c>
      <c r="X20" s="1661"/>
      <c r="Y20" s="1666">
        <v>66725</v>
      </c>
      <c r="Z20" s="1668">
        <f t="shared" si="10"/>
        <v>6325.843761850588</v>
      </c>
      <c r="AA20" s="1668">
        <f t="shared" si="11"/>
        <v>22</v>
      </c>
      <c r="AB20" s="1671">
        <f t="shared" si="12"/>
        <v>0.05920622399606741</v>
      </c>
      <c r="AC20" s="1666">
        <f t="shared" si="13"/>
        <v>22</v>
      </c>
      <c r="AD20" s="1661" t="s">
        <v>66</v>
      </c>
      <c r="AE20" s="1661"/>
      <c r="AF20" s="1666">
        <v>1126993</v>
      </c>
      <c r="AG20" s="1668">
        <f t="shared" si="14"/>
        <v>106844.23587409935</v>
      </c>
      <c r="AH20" s="1668">
        <f t="shared" si="15"/>
        <v>27</v>
      </c>
      <c r="AI20" s="1661" t="s">
        <v>66</v>
      </c>
      <c r="AJ20" s="1666"/>
      <c r="AK20" s="1666"/>
      <c r="AL20" s="1663">
        <v>0</v>
      </c>
      <c r="AM20" s="1663">
        <v>646</v>
      </c>
      <c r="AN20" s="1672">
        <f t="shared" si="36"/>
        <v>0</v>
      </c>
      <c r="AO20" s="1673">
        <f t="shared" si="37"/>
        <v>1</v>
      </c>
      <c r="AP20" s="1661" t="s">
        <v>66</v>
      </c>
      <c r="AQ20" s="1661"/>
      <c r="AR20" s="1661"/>
      <c r="AS20" s="1663">
        <v>1</v>
      </c>
      <c r="AT20" s="1663">
        <v>3019</v>
      </c>
      <c r="AU20" s="1674">
        <f t="shared" si="18"/>
        <v>0.0003312355084465055</v>
      </c>
      <c r="AV20" s="1673">
        <f t="shared" si="19"/>
        <v>11</v>
      </c>
      <c r="AW20" s="1661" t="s">
        <v>66</v>
      </c>
      <c r="AX20" s="1661"/>
      <c r="AY20" s="1661"/>
      <c r="AZ20" s="1663">
        <v>0</v>
      </c>
      <c r="BA20" s="1663">
        <v>196</v>
      </c>
      <c r="BB20" s="1674">
        <f t="shared" si="20"/>
        <v>0</v>
      </c>
      <c r="BC20" s="1667">
        <f t="shared" si="21"/>
        <v>1</v>
      </c>
      <c r="BD20" s="1661" t="s">
        <v>66</v>
      </c>
      <c r="BE20" s="1661"/>
      <c r="BF20" s="1661"/>
      <c r="BG20" s="1663">
        <v>53</v>
      </c>
      <c r="BH20" s="1663">
        <v>214</v>
      </c>
      <c r="BI20" s="1674">
        <f t="shared" si="22"/>
        <v>0.24766355140186916</v>
      </c>
      <c r="BJ20" s="1673">
        <f t="shared" si="23"/>
        <v>10</v>
      </c>
      <c r="BK20" s="1661" t="s">
        <v>66</v>
      </c>
      <c r="BL20" s="1661"/>
      <c r="BM20" s="1663">
        <v>25</v>
      </c>
      <c r="BN20" s="1663">
        <v>3073</v>
      </c>
      <c r="BO20" s="1674">
        <f t="shared" si="24"/>
        <v>0.008135372600065083</v>
      </c>
      <c r="BP20" s="1673">
        <f t="shared" si="25"/>
        <v>9</v>
      </c>
      <c r="BQ20" s="1661" t="s">
        <v>66</v>
      </c>
      <c r="BR20" s="1663"/>
      <c r="BS20" s="1663">
        <v>428</v>
      </c>
      <c r="BT20" s="1663">
        <v>29621</v>
      </c>
      <c r="BU20" s="1675">
        <f t="shared" si="26"/>
        <v>1.4449208331926673</v>
      </c>
      <c r="BV20" s="1673">
        <f t="shared" si="27"/>
        <v>26</v>
      </c>
      <c r="BW20" s="1661" t="s">
        <v>66</v>
      </c>
      <c r="BX20" s="1661"/>
      <c r="BY20" s="1676">
        <v>25827</v>
      </c>
      <c r="BZ20" s="1676">
        <v>5436</v>
      </c>
      <c r="CA20" s="1677">
        <f t="shared" si="28"/>
        <v>0.2104774073643861</v>
      </c>
      <c r="CB20" s="1629">
        <f t="shared" si="29"/>
        <v>17</v>
      </c>
      <c r="CC20" s="1661" t="s">
        <v>66</v>
      </c>
      <c r="CD20" s="1661"/>
      <c r="CE20" s="1678">
        <f t="shared" si="30"/>
        <v>0.8505228751496346</v>
      </c>
      <c r="CF20" s="1679">
        <f t="shared" si="31"/>
        <v>24</v>
      </c>
      <c r="CG20" s="1678">
        <f t="shared" si="38"/>
        <v>0.34932823730521695</v>
      </c>
      <c r="CH20" s="1679">
        <f t="shared" si="33"/>
        <v>1</v>
      </c>
      <c r="CI20" s="1680">
        <f t="shared" si="39"/>
        <v>0.5581593364070576</v>
      </c>
      <c r="CJ20" s="1635">
        <f t="shared" si="35"/>
        <v>3</v>
      </c>
    </row>
    <row r="21" spans="1:88" ht="12">
      <c r="A21" s="1660" t="s">
        <v>16</v>
      </c>
      <c r="B21" s="1661" t="s">
        <v>67</v>
      </c>
      <c r="C21" s="1662">
        <v>27753</v>
      </c>
      <c r="D21" s="1663">
        <v>27510</v>
      </c>
      <c r="E21" s="1664">
        <v>60971</v>
      </c>
      <c r="F21" s="1665">
        <f t="shared" si="0"/>
        <v>2.2163213376953834</v>
      </c>
      <c r="G21" s="1663"/>
      <c r="H21" s="1666">
        <v>2100561</v>
      </c>
      <c r="I21" s="1667">
        <f t="shared" si="1"/>
        <v>75687.70943681765</v>
      </c>
      <c r="J21" s="1668">
        <f t="shared" si="2"/>
        <v>15</v>
      </c>
      <c r="K21" s="1661" t="s">
        <v>67</v>
      </c>
      <c r="L21" s="1720" t="s">
        <v>67</v>
      </c>
      <c r="M21" s="1669">
        <v>847748</v>
      </c>
      <c r="N21" s="1670">
        <f t="shared" si="3"/>
        <v>30546.175188267935</v>
      </c>
      <c r="O21" s="1666">
        <f t="shared" si="4"/>
        <v>9</v>
      </c>
      <c r="P21" s="1671">
        <f t="shared" si="5"/>
        <v>0.5647210860789512</v>
      </c>
      <c r="Q21" s="1661"/>
      <c r="R21" s="1666">
        <v>245991</v>
      </c>
      <c r="S21" s="1668">
        <f t="shared" si="6"/>
        <v>8863.58231542536</v>
      </c>
      <c r="T21" s="1668">
        <f t="shared" si="7"/>
        <v>7</v>
      </c>
      <c r="U21" s="1671">
        <f t="shared" si="8"/>
        <v>0.16386509279366898</v>
      </c>
      <c r="V21" s="1666">
        <f t="shared" si="9"/>
        <v>24</v>
      </c>
      <c r="W21" s="1661" t="s">
        <v>67</v>
      </c>
      <c r="X21" s="1661"/>
      <c r="Y21" s="1666">
        <v>110720</v>
      </c>
      <c r="Z21" s="1668">
        <f t="shared" si="10"/>
        <v>3989.478614924513</v>
      </c>
      <c r="AA21" s="1668">
        <f t="shared" si="11"/>
        <v>31</v>
      </c>
      <c r="AB21" s="1671">
        <f t="shared" si="12"/>
        <v>0.07375531248750983</v>
      </c>
      <c r="AC21" s="1666">
        <f t="shared" si="13"/>
        <v>31</v>
      </c>
      <c r="AD21" s="1661" t="s">
        <v>67</v>
      </c>
      <c r="AE21" s="1661"/>
      <c r="AF21" s="1666">
        <v>1501180</v>
      </c>
      <c r="AG21" s="1668">
        <f t="shared" si="14"/>
        <v>54090.72893020575</v>
      </c>
      <c r="AH21" s="1668">
        <f t="shared" si="15"/>
        <v>8</v>
      </c>
      <c r="AI21" s="1661" t="s">
        <v>67</v>
      </c>
      <c r="AJ21" s="1666"/>
      <c r="AK21" s="1666"/>
      <c r="AL21" s="1663">
        <v>0</v>
      </c>
      <c r="AM21" s="1663">
        <v>552</v>
      </c>
      <c r="AN21" s="1672">
        <f t="shared" si="36"/>
        <v>0</v>
      </c>
      <c r="AO21" s="1673">
        <f t="shared" si="37"/>
        <v>1</v>
      </c>
      <c r="AP21" s="1661" t="s">
        <v>67</v>
      </c>
      <c r="AQ21" s="1661"/>
      <c r="AR21" s="1661"/>
      <c r="AS21" s="1663">
        <v>0</v>
      </c>
      <c r="AT21" s="1663">
        <v>2335</v>
      </c>
      <c r="AU21" s="1674">
        <f t="shared" si="18"/>
        <v>0</v>
      </c>
      <c r="AV21" s="1673">
        <f t="shared" si="19"/>
        <v>1</v>
      </c>
      <c r="AW21" s="1661" t="s">
        <v>67</v>
      </c>
      <c r="AX21" s="1661"/>
      <c r="AY21" s="1661"/>
      <c r="AZ21" s="1663">
        <v>3</v>
      </c>
      <c r="BA21" s="1663">
        <v>209</v>
      </c>
      <c r="BB21" s="1674">
        <f t="shared" si="20"/>
        <v>0.014354066985645933</v>
      </c>
      <c r="BC21" s="1667">
        <f t="shared" si="21"/>
        <v>15</v>
      </c>
      <c r="BD21" s="1661" t="s">
        <v>67</v>
      </c>
      <c r="BE21" s="1661"/>
      <c r="BF21" s="1661"/>
      <c r="BG21" s="1663">
        <v>140</v>
      </c>
      <c r="BH21" s="1663">
        <v>209</v>
      </c>
      <c r="BI21" s="1674">
        <f t="shared" si="22"/>
        <v>0.6698564593301436</v>
      </c>
      <c r="BJ21" s="1673">
        <f t="shared" si="23"/>
        <v>45</v>
      </c>
      <c r="BK21" s="1661" t="s">
        <v>67</v>
      </c>
      <c r="BL21" s="1661"/>
      <c r="BM21" s="1663">
        <v>381</v>
      </c>
      <c r="BN21" s="1663">
        <v>2335</v>
      </c>
      <c r="BO21" s="1674">
        <f t="shared" si="24"/>
        <v>0.163169164882227</v>
      </c>
      <c r="BP21" s="1673">
        <f t="shared" si="25"/>
        <v>38</v>
      </c>
      <c r="BQ21" s="1661" t="s">
        <v>67</v>
      </c>
      <c r="BR21" s="1663"/>
      <c r="BS21" s="1663">
        <v>985</v>
      </c>
      <c r="BT21" s="1663">
        <v>47466</v>
      </c>
      <c r="BU21" s="1675">
        <f t="shared" si="26"/>
        <v>2.0751695950785827</v>
      </c>
      <c r="BV21" s="1673">
        <f t="shared" si="27"/>
        <v>45</v>
      </c>
      <c r="BW21" s="1661" t="s">
        <v>67</v>
      </c>
      <c r="BX21" s="1661"/>
      <c r="BY21" s="1676">
        <v>13542</v>
      </c>
      <c r="BZ21" s="1676">
        <v>4259</v>
      </c>
      <c r="CA21" s="1677">
        <f t="shared" si="28"/>
        <v>0.3145030276177817</v>
      </c>
      <c r="CB21" s="1629">
        <f t="shared" si="29"/>
        <v>40</v>
      </c>
      <c r="CC21" s="1661" t="s">
        <v>67</v>
      </c>
      <c r="CD21" s="1661"/>
      <c r="CE21" s="1678">
        <f t="shared" si="30"/>
        <v>0.5344449061909123</v>
      </c>
      <c r="CF21" s="1679">
        <f t="shared" si="31"/>
        <v>8</v>
      </c>
      <c r="CG21" s="1678">
        <f t="shared" si="38"/>
        <v>0.823903273911811</v>
      </c>
      <c r="CH21" s="1679">
        <f t="shared" si="33"/>
        <v>26</v>
      </c>
      <c r="CI21" s="1680">
        <f t="shared" si="39"/>
        <v>0.7032956206947699</v>
      </c>
      <c r="CJ21" s="1635">
        <f t="shared" si="35"/>
        <v>12</v>
      </c>
    </row>
    <row r="22" spans="1:88" ht="12">
      <c r="A22" s="1660" t="s">
        <v>17</v>
      </c>
      <c r="B22" s="1661" t="s">
        <v>68</v>
      </c>
      <c r="C22" s="1662">
        <v>16696</v>
      </c>
      <c r="D22" s="1663">
        <v>16693</v>
      </c>
      <c r="E22" s="1664">
        <v>38447</v>
      </c>
      <c r="F22" s="1665">
        <f t="shared" si="0"/>
        <v>2.3031809740609837</v>
      </c>
      <c r="G22" s="1663"/>
      <c r="H22" s="1666">
        <v>1331884</v>
      </c>
      <c r="I22" s="1667">
        <f t="shared" si="1"/>
        <v>79772.64015333014</v>
      </c>
      <c r="J22" s="1668">
        <f t="shared" si="2"/>
        <v>16</v>
      </c>
      <c r="K22" s="1661" t="s">
        <v>68</v>
      </c>
      <c r="L22" s="1720" t="s">
        <v>68</v>
      </c>
      <c r="M22" s="1669">
        <v>962512</v>
      </c>
      <c r="N22" s="1670">
        <f t="shared" si="3"/>
        <v>57649.257307139436</v>
      </c>
      <c r="O22" s="1666">
        <f t="shared" si="4"/>
        <v>21</v>
      </c>
      <c r="P22" s="1671">
        <f t="shared" si="5"/>
        <v>0.6940615035384077</v>
      </c>
      <c r="Q22" s="1661"/>
      <c r="R22" s="1666">
        <v>355945</v>
      </c>
      <c r="S22" s="1668">
        <f t="shared" si="6"/>
        <v>21319.178246286534</v>
      </c>
      <c r="T22" s="1668">
        <f t="shared" si="7"/>
        <v>32</v>
      </c>
      <c r="U22" s="1671">
        <f t="shared" si="8"/>
        <v>0.25666975775572515</v>
      </c>
      <c r="V22" s="1666">
        <f t="shared" si="9"/>
        <v>7</v>
      </c>
      <c r="W22" s="1661" t="s">
        <v>68</v>
      </c>
      <c r="X22" s="1661"/>
      <c r="Y22" s="1666">
        <v>47367</v>
      </c>
      <c r="Z22" s="1668">
        <f t="shared" si="10"/>
        <v>2837.0268327743174</v>
      </c>
      <c r="AA22" s="1668">
        <f t="shared" si="11"/>
        <v>14</v>
      </c>
      <c r="AB22" s="1671">
        <f t="shared" si="12"/>
        <v>0.03415605336671517</v>
      </c>
      <c r="AC22" s="1666">
        <f t="shared" si="13"/>
        <v>6</v>
      </c>
      <c r="AD22" s="1661" t="s">
        <v>68</v>
      </c>
      <c r="AE22" s="1661"/>
      <c r="AF22" s="1666">
        <v>1386782</v>
      </c>
      <c r="AG22" s="1668">
        <f t="shared" si="14"/>
        <v>83060.73310972688</v>
      </c>
      <c r="AH22" s="1668">
        <f t="shared" si="15"/>
        <v>17</v>
      </c>
      <c r="AI22" s="1661" t="s">
        <v>68</v>
      </c>
      <c r="AJ22" s="1666"/>
      <c r="AK22" s="1666"/>
      <c r="AL22" s="1663">
        <v>7</v>
      </c>
      <c r="AM22" s="1663">
        <v>477</v>
      </c>
      <c r="AN22" s="1672">
        <f t="shared" si="36"/>
        <v>0.014675052410901468</v>
      </c>
      <c r="AO22" s="1673">
        <f t="shared" si="37"/>
        <v>34</v>
      </c>
      <c r="AP22" s="1661" t="s">
        <v>68</v>
      </c>
      <c r="AQ22" s="1661"/>
      <c r="AR22" s="1661"/>
      <c r="AS22" s="1663">
        <v>15</v>
      </c>
      <c r="AT22" s="1663">
        <v>970</v>
      </c>
      <c r="AU22" s="1674">
        <f t="shared" si="18"/>
        <v>0.015463917525773196</v>
      </c>
      <c r="AV22" s="1673">
        <f t="shared" si="19"/>
        <v>40</v>
      </c>
      <c r="AW22" s="1661" t="s">
        <v>68</v>
      </c>
      <c r="AX22" s="1661"/>
      <c r="AY22" s="1661"/>
      <c r="AZ22" s="1663">
        <v>24</v>
      </c>
      <c r="BA22" s="1663">
        <v>316</v>
      </c>
      <c r="BB22" s="1674">
        <f t="shared" si="20"/>
        <v>0.0759493670886076</v>
      </c>
      <c r="BC22" s="1667">
        <f t="shared" si="21"/>
        <v>36</v>
      </c>
      <c r="BD22" s="1661" t="s">
        <v>68</v>
      </c>
      <c r="BE22" s="1661"/>
      <c r="BF22" s="1661"/>
      <c r="BG22" s="1663">
        <v>145</v>
      </c>
      <c r="BH22" s="1663">
        <v>317</v>
      </c>
      <c r="BI22" s="1674">
        <f t="shared" si="22"/>
        <v>0.45741324921135645</v>
      </c>
      <c r="BJ22" s="1673">
        <f t="shared" si="23"/>
        <v>25</v>
      </c>
      <c r="BK22" s="1661" t="s">
        <v>68</v>
      </c>
      <c r="BL22" s="1661"/>
      <c r="BM22" s="1663">
        <v>97</v>
      </c>
      <c r="BN22" s="1663">
        <v>993</v>
      </c>
      <c r="BO22" s="1674">
        <f t="shared" si="24"/>
        <v>0.09768378650553877</v>
      </c>
      <c r="BP22" s="1673">
        <f t="shared" si="25"/>
        <v>31</v>
      </c>
      <c r="BQ22" s="1661" t="s">
        <v>68</v>
      </c>
      <c r="BR22" s="1663"/>
      <c r="BS22" s="1663">
        <v>955</v>
      </c>
      <c r="BT22" s="1663">
        <v>44979</v>
      </c>
      <c r="BU22" s="1675">
        <f t="shared" si="26"/>
        <v>2.1232130549812136</v>
      </c>
      <c r="BV22" s="1673">
        <f t="shared" si="27"/>
        <v>46</v>
      </c>
      <c r="BW22" s="1661" t="s">
        <v>68</v>
      </c>
      <c r="BX22" s="1661"/>
      <c r="BY22" s="1676">
        <v>13181</v>
      </c>
      <c r="BZ22" s="1676">
        <v>4042</v>
      </c>
      <c r="CA22" s="1677">
        <f t="shared" si="28"/>
        <v>0.3066535164251574</v>
      </c>
      <c r="CB22" s="1629">
        <f t="shared" si="29"/>
        <v>38</v>
      </c>
      <c r="CC22" s="1661" t="s">
        <v>68</v>
      </c>
      <c r="CD22" s="1661"/>
      <c r="CE22" s="1678">
        <f t="shared" si="30"/>
        <v>0.7604415442428614</v>
      </c>
      <c r="CF22" s="1679">
        <f t="shared" si="31"/>
        <v>20</v>
      </c>
      <c r="CG22" s="1678">
        <f t="shared" si="38"/>
        <v>1.2072534686561827</v>
      </c>
      <c r="CH22" s="1679">
        <f t="shared" si="33"/>
        <v>35</v>
      </c>
      <c r="CI22" s="1680">
        <f t="shared" si="39"/>
        <v>1.0210818334839655</v>
      </c>
      <c r="CJ22" s="1635">
        <f t="shared" si="35"/>
        <v>30</v>
      </c>
    </row>
    <row r="23" spans="1:88" ht="12">
      <c r="A23" s="1660" t="s">
        <v>20</v>
      </c>
      <c r="B23" s="1661" t="s">
        <v>69</v>
      </c>
      <c r="C23" s="1662">
        <v>3257</v>
      </c>
      <c r="D23" s="1663">
        <v>2849</v>
      </c>
      <c r="E23" s="1664">
        <v>8756</v>
      </c>
      <c r="F23" s="1665">
        <f t="shared" si="0"/>
        <v>3.0733590733590734</v>
      </c>
      <c r="G23" s="1663"/>
      <c r="H23" s="1666">
        <v>2455427</v>
      </c>
      <c r="I23" s="1667">
        <f t="shared" si="1"/>
        <v>753892.2321154437</v>
      </c>
      <c r="J23" s="1668">
        <f t="shared" si="2"/>
        <v>49</v>
      </c>
      <c r="K23" s="1661" t="s">
        <v>69</v>
      </c>
      <c r="L23" s="1720" t="s">
        <v>69</v>
      </c>
      <c r="M23" s="1669">
        <v>1151518</v>
      </c>
      <c r="N23" s="1670">
        <f t="shared" si="3"/>
        <v>353551.73472520727</v>
      </c>
      <c r="O23" s="1666">
        <f t="shared" si="4"/>
        <v>49</v>
      </c>
      <c r="P23" s="1671">
        <f t="shared" si="5"/>
        <v>0.3958098093989869</v>
      </c>
      <c r="Q23" s="1661"/>
      <c r="R23" s="1666">
        <v>171900</v>
      </c>
      <c r="S23" s="1668">
        <f t="shared" si="6"/>
        <v>52778.630641694814</v>
      </c>
      <c r="T23" s="1668">
        <f t="shared" si="7"/>
        <v>46</v>
      </c>
      <c r="U23" s="1671">
        <f t="shared" si="8"/>
        <v>0.05908696714744003</v>
      </c>
      <c r="V23" s="1666">
        <f t="shared" si="9"/>
        <v>50</v>
      </c>
      <c r="W23" s="1661" t="s">
        <v>69</v>
      </c>
      <c r="X23" s="1661"/>
      <c r="Y23" s="1666">
        <v>198049</v>
      </c>
      <c r="Z23" s="1668">
        <f t="shared" si="10"/>
        <v>60807.18452563709</v>
      </c>
      <c r="AA23" s="1668">
        <f t="shared" si="11"/>
        <v>42</v>
      </c>
      <c r="AB23" s="1671">
        <f t="shared" si="12"/>
        <v>0.068075129474016</v>
      </c>
      <c r="AC23" s="1666">
        <f t="shared" si="13"/>
        <v>27</v>
      </c>
      <c r="AD23" s="1661" t="s">
        <v>69</v>
      </c>
      <c r="AE23" s="1661"/>
      <c r="AF23" s="1666">
        <v>2909271</v>
      </c>
      <c r="AG23" s="1668">
        <f t="shared" si="14"/>
        <v>893236.4138778016</v>
      </c>
      <c r="AH23" s="1668">
        <f t="shared" si="15"/>
        <v>49</v>
      </c>
      <c r="AI23" s="1661" t="s">
        <v>69</v>
      </c>
      <c r="AJ23" s="1666"/>
      <c r="AK23" s="1666"/>
      <c r="AL23" s="1663">
        <v>0</v>
      </c>
      <c r="AM23" s="1663">
        <v>90</v>
      </c>
      <c r="AN23" s="1672">
        <f t="shared" si="36"/>
        <v>0</v>
      </c>
      <c r="AO23" s="1673">
        <f t="shared" si="37"/>
        <v>1</v>
      </c>
      <c r="AP23" s="1661" t="s">
        <v>69</v>
      </c>
      <c r="AQ23" s="1661"/>
      <c r="AR23" s="1661"/>
      <c r="AS23" s="1663">
        <v>0</v>
      </c>
      <c r="AT23" s="1663">
        <v>166</v>
      </c>
      <c r="AU23" s="1674">
        <f t="shared" si="18"/>
        <v>0</v>
      </c>
      <c r="AV23" s="1673">
        <f t="shared" si="19"/>
        <v>1</v>
      </c>
      <c r="AW23" s="1661" t="s">
        <v>69</v>
      </c>
      <c r="AX23" s="1661"/>
      <c r="AY23" s="1661"/>
      <c r="AZ23" s="1663">
        <v>4</v>
      </c>
      <c r="BA23" s="1663">
        <v>478</v>
      </c>
      <c r="BB23" s="1674">
        <f t="shared" si="20"/>
        <v>0.008368200836820083</v>
      </c>
      <c r="BC23" s="1667">
        <f t="shared" si="21"/>
        <v>13</v>
      </c>
      <c r="BD23" s="1661" t="s">
        <v>69</v>
      </c>
      <c r="BE23" s="1661"/>
      <c r="BF23" s="1661"/>
      <c r="BG23" s="1663">
        <v>226</v>
      </c>
      <c r="BH23" s="1663">
        <v>477</v>
      </c>
      <c r="BI23" s="1674">
        <f t="shared" si="22"/>
        <v>0.47379454926624737</v>
      </c>
      <c r="BJ23" s="1673">
        <f t="shared" si="23"/>
        <v>28</v>
      </c>
      <c r="BK23" s="1661" t="s">
        <v>69</v>
      </c>
      <c r="BL23" s="1661"/>
      <c r="BM23" s="1663">
        <v>8</v>
      </c>
      <c r="BN23" s="1663">
        <v>167</v>
      </c>
      <c r="BO23" s="1674">
        <f t="shared" si="24"/>
        <v>0.04790419161676647</v>
      </c>
      <c r="BP23" s="1673">
        <f t="shared" si="25"/>
        <v>21</v>
      </c>
      <c r="BQ23" s="1661" t="s">
        <v>69</v>
      </c>
      <c r="BR23" s="1663"/>
      <c r="BS23" s="1663">
        <v>442</v>
      </c>
      <c r="BT23" s="1663">
        <v>55458</v>
      </c>
      <c r="BU23" s="1675">
        <f t="shared" si="26"/>
        <v>0.7969995311767464</v>
      </c>
      <c r="BV23" s="1673">
        <f t="shared" si="27"/>
        <v>1</v>
      </c>
      <c r="BW23" s="1661" t="s">
        <v>69</v>
      </c>
      <c r="BX23" s="1661"/>
      <c r="BY23" s="1676">
        <v>4945</v>
      </c>
      <c r="BZ23" s="1676">
        <v>1799</v>
      </c>
      <c r="CA23" s="1677">
        <f t="shared" si="28"/>
        <v>0.36380182002022243</v>
      </c>
      <c r="CB23" s="1629">
        <f t="shared" si="29"/>
        <v>45</v>
      </c>
      <c r="CC23" s="1661" t="s">
        <v>69</v>
      </c>
      <c r="CD23" s="1661"/>
      <c r="CE23" s="1678">
        <f t="shared" si="30"/>
        <v>4.547198488410741</v>
      </c>
      <c r="CF23" s="1679">
        <f t="shared" si="31"/>
        <v>49</v>
      </c>
      <c r="CG23" s="1678">
        <f t="shared" si="38"/>
        <v>0.5047741150207978</v>
      </c>
      <c r="CH23" s="1679">
        <f t="shared" si="33"/>
        <v>8</v>
      </c>
      <c r="CI23" s="1680">
        <f t="shared" si="39"/>
        <v>2.1891176039332745</v>
      </c>
      <c r="CJ23" s="1635">
        <f t="shared" si="35"/>
        <v>45</v>
      </c>
    </row>
    <row r="24" spans="1:88" ht="12">
      <c r="A24" s="1660" t="s">
        <v>19</v>
      </c>
      <c r="B24" s="1661" t="s">
        <v>70</v>
      </c>
      <c r="C24" s="1662">
        <v>5277</v>
      </c>
      <c r="D24" s="1663">
        <v>5140</v>
      </c>
      <c r="E24" s="1664">
        <v>14621</v>
      </c>
      <c r="F24" s="1665">
        <f t="shared" si="0"/>
        <v>2.8445525291828795</v>
      </c>
      <c r="G24" s="1663"/>
      <c r="H24" s="1666">
        <v>1451088</v>
      </c>
      <c r="I24" s="1667">
        <f t="shared" si="1"/>
        <v>274983.51335986354</v>
      </c>
      <c r="J24" s="1668">
        <f t="shared" si="2"/>
        <v>42</v>
      </c>
      <c r="K24" s="1661" t="s">
        <v>70</v>
      </c>
      <c r="L24" s="1720" t="s">
        <v>70</v>
      </c>
      <c r="M24" s="1669">
        <v>983356</v>
      </c>
      <c r="N24" s="1670">
        <f t="shared" si="3"/>
        <v>186347.5459541406</v>
      </c>
      <c r="O24" s="1666">
        <f t="shared" si="4"/>
        <v>46</v>
      </c>
      <c r="P24" s="1671">
        <f t="shared" si="5"/>
        <v>0.6348270577283356</v>
      </c>
      <c r="Q24" s="1661"/>
      <c r="R24" s="1666">
        <v>269822</v>
      </c>
      <c r="S24" s="1668">
        <f t="shared" si="6"/>
        <v>51131.703619480766</v>
      </c>
      <c r="T24" s="1668">
        <f t="shared" si="7"/>
        <v>45</v>
      </c>
      <c r="U24" s="1671">
        <f t="shared" si="8"/>
        <v>0.1741895166860984</v>
      </c>
      <c r="V24" s="1666">
        <f t="shared" si="9"/>
        <v>20</v>
      </c>
      <c r="W24" s="1661" t="s">
        <v>70</v>
      </c>
      <c r="X24" s="1661"/>
      <c r="Y24" s="1666">
        <v>54921</v>
      </c>
      <c r="Z24" s="1668">
        <f t="shared" si="10"/>
        <v>10407.6179647527</v>
      </c>
      <c r="AA24" s="1668">
        <f t="shared" si="11"/>
        <v>18</v>
      </c>
      <c r="AB24" s="1671">
        <f t="shared" si="12"/>
        <v>0.03545545747165616</v>
      </c>
      <c r="AC24" s="1666">
        <f t="shared" si="13"/>
        <v>7</v>
      </c>
      <c r="AD24" s="1661" t="s">
        <v>70</v>
      </c>
      <c r="AE24" s="1661"/>
      <c r="AF24" s="1666">
        <v>1549014</v>
      </c>
      <c r="AG24" s="1668">
        <f t="shared" si="14"/>
        <v>293540.6480955088</v>
      </c>
      <c r="AH24" s="1668">
        <f t="shared" si="15"/>
        <v>42</v>
      </c>
      <c r="AI24" s="1661" t="s">
        <v>70</v>
      </c>
      <c r="AJ24" s="1666"/>
      <c r="AK24" s="1666"/>
      <c r="AL24" s="1663">
        <v>1</v>
      </c>
      <c r="AM24" s="1663">
        <v>182</v>
      </c>
      <c r="AN24" s="1672">
        <f t="shared" si="36"/>
        <v>0.005494505494505495</v>
      </c>
      <c r="AO24" s="1673">
        <f t="shared" si="37"/>
        <v>27</v>
      </c>
      <c r="AP24" s="1661" t="s">
        <v>70</v>
      </c>
      <c r="AQ24" s="1661"/>
      <c r="AR24" s="1661"/>
      <c r="AS24" s="1663">
        <v>1</v>
      </c>
      <c r="AT24" s="1663">
        <v>432</v>
      </c>
      <c r="AU24" s="1674">
        <f t="shared" si="18"/>
        <v>0.0023148148148148147</v>
      </c>
      <c r="AV24" s="1673">
        <f t="shared" si="19"/>
        <v>21</v>
      </c>
      <c r="AW24" s="1661" t="s">
        <v>70</v>
      </c>
      <c r="AX24" s="1661"/>
      <c r="AY24" s="1661"/>
      <c r="AZ24" s="1663">
        <v>22</v>
      </c>
      <c r="BA24" s="1663">
        <v>287</v>
      </c>
      <c r="BB24" s="1674">
        <f t="shared" si="20"/>
        <v>0.07665505226480836</v>
      </c>
      <c r="BC24" s="1667">
        <f t="shared" si="21"/>
        <v>37</v>
      </c>
      <c r="BD24" s="1661" t="s">
        <v>70</v>
      </c>
      <c r="BE24" s="1661"/>
      <c r="BF24" s="1661"/>
      <c r="BG24" s="1663">
        <v>203</v>
      </c>
      <c r="BH24" s="1663">
        <v>296</v>
      </c>
      <c r="BI24" s="1674">
        <f t="shared" si="22"/>
        <v>0.6858108108108109</v>
      </c>
      <c r="BJ24" s="1673">
        <f t="shared" si="23"/>
        <v>46</v>
      </c>
      <c r="BK24" s="1661" t="s">
        <v>70</v>
      </c>
      <c r="BL24" s="1661"/>
      <c r="BM24" s="1663">
        <v>29</v>
      </c>
      <c r="BN24" s="1663">
        <v>441</v>
      </c>
      <c r="BO24" s="1674">
        <f t="shared" si="24"/>
        <v>0.06575963718820861</v>
      </c>
      <c r="BP24" s="1673">
        <f t="shared" si="25"/>
        <v>26</v>
      </c>
      <c r="BQ24" s="1661" t="s">
        <v>70</v>
      </c>
      <c r="BR24" s="1663"/>
      <c r="BS24" s="1663">
        <v>614</v>
      </c>
      <c r="BT24" s="1663">
        <v>56319</v>
      </c>
      <c r="BU24" s="1675">
        <f t="shared" si="26"/>
        <v>1.0902182212042117</v>
      </c>
      <c r="BV24" s="1673">
        <f t="shared" si="27"/>
        <v>9</v>
      </c>
      <c r="BW24" s="1661" t="s">
        <v>70</v>
      </c>
      <c r="BX24" s="1661"/>
      <c r="BY24" s="1676">
        <v>4976</v>
      </c>
      <c r="BZ24" s="1676">
        <v>1340</v>
      </c>
      <c r="CA24" s="1677">
        <f t="shared" si="28"/>
        <v>0.2692926045016077</v>
      </c>
      <c r="CB24" s="1629">
        <f t="shared" si="29"/>
        <v>32</v>
      </c>
      <c r="CC24" s="1661" t="s">
        <v>70</v>
      </c>
      <c r="CD24" s="1661"/>
      <c r="CE24" s="1678">
        <f t="shared" si="30"/>
        <v>1.9224425397512848</v>
      </c>
      <c r="CF24" s="1679">
        <f t="shared" si="31"/>
        <v>41</v>
      </c>
      <c r="CG24" s="1678">
        <f t="shared" si="38"/>
        <v>0.8085098956723729</v>
      </c>
      <c r="CH24" s="1679">
        <f t="shared" si="33"/>
        <v>23</v>
      </c>
      <c r="CI24" s="1680">
        <f t="shared" si="39"/>
        <v>1.2726484973719194</v>
      </c>
      <c r="CJ24" s="1635">
        <f t="shared" si="35"/>
        <v>38</v>
      </c>
    </row>
    <row r="25" spans="1:88" ht="12">
      <c r="A25" s="1660" t="s">
        <v>18</v>
      </c>
      <c r="B25" s="1661" t="s">
        <v>71</v>
      </c>
      <c r="C25" s="1662">
        <v>8684</v>
      </c>
      <c r="D25" s="1663">
        <v>8548</v>
      </c>
      <c r="E25" s="1664">
        <v>18136</v>
      </c>
      <c r="F25" s="1665">
        <f t="shared" si="0"/>
        <v>2.1216658867571363</v>
      </c>
      <c r="G25" s="1663"/>
      <c r="H25" s="1666">
        <v>590110</v>
      </c>
      <c r="I25" s="1667">
        <f t="shared" si="1"/>
        <v>67953.70796867803</v>
      </c>
      <c r="J25" s="1668">
        <f t="shared" si="2"/>
        <v>13</v>
      </c>
      <c r="K25" s="1661" t="s">
        <v>71</v>
      </c>
      <c r="L25" s="1720" t="s">
        <v>71</v>
      </c>
      <c r="M25" s="1669">
        <v>256544</v>
      </c>
      <c r="N25" s="1670">
        <f t="shared" si="3"/>
        <v>29542.146476278213</v>
      </c>
      <c r="O25" s="1666">
        <f t="shared" si="4"/>
        <v>8</v>
      </c>
      <c r="P25" s="1671">
        <f t="shared" si="5"/>
        <v>0.4322590211222991</v>
      </c>
      <c r="Q25" s="1661"/>
      <c r="R25" s="1666">
        <v>163532</v>
      </c>
      <c r="S25" s="1668">
        <f t="shared" si="6"/>
        <v>18831.41409488715</v>
      </c>
      <c r="T25" s="1668">
        <f t="shared" si="7"/>
        <v>28</v>
      </c>
      <c r="U25" s="1671">
        <f t="shared" si="8"/>
        <v>0.2755401889818971</v>
      </c>
      <c r="V25" s="1666">
        <f t="shared" si="9"/>
        <v>4</v>
      </c>
      <c r="W25" s="1661" t="s">
        <v>71</v>
      </c>
      <c r="X25" s="1661"/>
      <c r="Y25" s="1666">
        <v>27236</v>
      </c>
      <c r="Z25" s="1668">
        <f t="shared" si="10"/>
        <v>3136.3426992169507</v>
      </c>
      <c r="AA25" s="1668">
        <f t="shared" si="11"/>
        <v>4</v>
      </c>
      <c r="AB25" s="1671">
        <f t="shared" si="12"/>
        <v>0.04589078949142033</v>
      </c>
      <c r="AC25" s="1666">
        <f t="shared" si="13"/>
        <v>13</v>
      </c>
      <c r="AD25" s="1661" t="s">
        <v>71</v>
      </c>
      <c r="AE25" s="1661"/>
      <c r="AF25" s="1666">
        <v>593496</v>
      </c>
      <c r="AG25" s="1668">
        <f t="shared" si="14"/>
        <v>68343.62045140489</v>
      </c>
      <c r="AH25" s="1668">
        <f t="shared" si="15"/>
        <v>14</v>
      </c>
      <c r="AI25" s="1661" t="s">
        <v>71</v>
      </c>
      <c r="AJ25" s="1666"/>
      <c r="AK25" s="1666"/>
      <c r="AL25" s="1663">
        <v>0</v>
      </c>
      <c r="AM25" s="1663">
        <v>298</v>
      </c>
      <c r="AN25" s="1672">
        <f t="shared" si="36"/>
        <v>0</v>
      </c>
      <c r="AO25" s="1673">
        <f t="shared" si="37"/>
        <v>1</v>
      </c>
      <c r="AP25" s="1661" t="s">
        <v>71</v>
      </c>
      <c r="AQ25" s="1661"/>
      <c r="AR25" s="1661"/>
      <c r="AS25" s="1663">
        <v>19</v>
      </c>
      <c r="AT25" s="1663">
        <v>789</v>
      </c>
      <c r="AU25" s="1674">
        <f t="shared" si="18"/>
        <v>0.024081115335868188</v>
      </c>
      <c r="AV25" s="1673">
        <f t="shared" si="19"/>
        <v>44</v>
      </c>
      <c r="AW25" s="1661" t="s">
        <v>71</v>
      </c>
      <c r="AX25" s="1661"/>
      <c r="AY25" s="1661"/>
      <c r="AZ25" s="1663">
        <v>1</v>
      </c>
      <c r="BA25" s="1663">
        <v>68</v>
      </c>
      <c r="BB25" s="1674">
        <f t="shared" si="20"/>
        <v>0.014705882352941176</v>
      </c>
      <c r="BC25" s="1667">
        <f t="shared" si="21"/>
        <v>17</v>
      </c>
      <c r="BD25" s="1661" t="s">
        <v>71</v>
      </c>
      <c r="BE25" s="1661"/>
      <c r="BF25" s="1661"/>
      <c r="BG25" s="1663">
        <v>2</v>
      </c>
      <c r="BH25" s="1663">
        <v>68</v>
      </c>
      <c r="BI25" s="1674">
        <f t="shared" si="22"/>
        <v>0.029411764705882353</v>
      </c>
      <c r="BJ25" s="1673">
        <f t="shared" si="23"/>
        <v>5</v>
      </c>
      <c r="BK25" s="1661" t="s">
        <v>71</v>
      </c>
      <c r="BL25" s="1661"/>
      <c r="BM25" s="1663">
        <v>204</v>
      </c>
      <c r="BN25" s="1663">
        <v>788</v>
      </c>
      <c r="BO25" s="1674">
        <f t="shared" si="24"/>
        <v>0.25888324873096447</v>
      </c>
      <c r="BP25" s="1673">
        <f t="shared" si="25"/>
        <v>44</v>
      </c>
      <c r="BQ25" s="1661" t="s">
        <v>71</v>
      </c>
      <c r="BR25" s="1663"/>
      <c r="BS25" s="1663">
        <v>169</v>
      </c>
      <c r="BT25" s="1663">
        <v>14925</v>
      </c>
      <c r="BU25" s="1675">
        <f t="shared" si="26"/>
        <v>1.1323283082077051</v>
      </c>
      <c r="BV25" s="1673">
        <f t="shared" si="27"/>
        <v>11</v>
      </c>
      <c r="BW25" s="1661" t="s">
        <v>71</v>
      </c>
      <c r="BX25" s="1661"/>
      <c r="BY25" s="1676">
        <v>2280</v>
      </c>
      <c r="BZ25" s="1676">
        <v>681</v>
      </c>
      <c r="CA25" s="1677">
        <f t="shared" si="28"/>
        <v>0.2986842105263158</v>
      </c>
      <c r="CB25" s="1629">
        <f t="shared" si="29"/>
        <v>36</v>
      </c>
      <c r="CC25" s="1661" t="s">
        <v>71</v>
      </c>
      <c r="CD25" s="1661"/>
      <c r="CE25" s="1678">
        <f t="shared" si="30"/>
        <v>0.6563310922078956</v>
      </c>
      <c r="CF25" s="1679">
        <f t="shared" si="31"/>
        <v>15</v>
      </c>
      <c r="CG25" s="1678">
        <f t="shared" si="38"/>
        <v>1.0798072673416599</v>
      </c>
      <c r="CH25" s="1679">
        <f t="shared" si="33"/>
        <v>31</v>
      </c>
      <c r="CI25" s="1680">
        <f t="shared" si="39"/>
        <v>0.9033588610359248</v>
      </c>
      <c r="CJ25" s="1635">
        <f t="shared" si="35"/>
        <v>23</v>
      </c>
    </row>
    <row r="26" spans="1:88" ht="12">
      <c r="A26" s="1660" t="s">
        <v>21</v>
      </c>
      <c r="B26" s="1661" t="s">
        <v>72</v>
      </c>
      <c r="C26" s="1662">
        <v>9735</v>
      </c>
      <c r="D26" s="1663">
        <v>9698</v>
      </c>
      <c r="E26" s="1664">
        <v>27567</v>
      </c>
      <c r="F26" s="1665">
        <f t="shared" si="0"/>
        <v>2.842544854609198</v>
      </c>
      <c r="G26" s="1663"/>
      <c r="H26" s="1666">
        <v>2339046</v>
      </c>
      <c r="I26" s="1667">
        <f t="shared" si="1"/>
        <v>240271.80277349768</v>
      </c>
      <c r="J26" s="1668">
        <f t="shared" si="2"/>
        <v>39</v>
      </c>
      <c r="K26" s="1661" t="s">
        <v>72</v>
      </c>
      <c r="L26" s="1720" t="s">
        <v>72</v>
      </c>
      <c r="M26" s="1669">
        <v>1316860</v>
      </c>
      <c r="N26" s="1670">
        <f t="shared" si="3"/>
        <v>135270.67282999487</v>
      </c>
      <c r="O26" s="1666">
        <f t="shared" si="4"/>
        <v>41</v>
      </c>
      <c r="P26" s="1671">
        <f t="shared" si="5"/>
        <v>0.5349223203716988</v>
      </c>
      <c r="Q26" s="1661"/>
      <c r="R26" s="1666">
        <v>267523</v>
      </c>
      <c r="S26" s="1668">
        <f t="shared" si="6"/>
        <v>27480.534155110425</v>
      </c>
      <c r="T26" s="1668">
        <f t="shared" si="7"/>
        <v>36</v>
      </c>
      <c r="U26" s="1671">
        <f t="shared" si="8"/>
        <v>0.10867064373798124</v>
      </c>
      <c r="V26" s="1666">
        <f t="shared" si="9"/>
        <v>40</v>
      </c>
      <c r="W26" s="1661" t="s">
        <v>72</v>
      </c>
      <c r="X26" s="1661"/>
      <c r="Y26" s="1666">
        <v>104723</v>
      </c>
      <c r="Z26" s="1668">
        <f t="shared" si="10"/>
        <v>10757.370313302517</v>
      </c>
      <c r="AA26" s="1668">
        <f t="shared" si="11"/>
        <v>29</v>
      </c>
      <c r="AB26" s="1671">
        <f t="shared" si="12"/>
        <v>0.042539579117207155</v>
      </c>
      <c r="AC26" s="1666">
        <f t="shared" si="13"/>
        <v>12</v>
      </c>
      <c r="AD26" s="1661" t="s">
        <v>72</v>
      </c>
      <c r="AE26" s="1661"/>
      <c r="AF26" s="1666">
        <v>2461778</v>
      </c>
      <c r="AG26" s="1668">
        <f t="shared" si="14"/>
        <v>252879.09604519774</v>
      </c>
      <c r="AH26" s="1668">
        <f t="shared" si="15"/>
        <v>41</v>
      </c>
      <c r="AI26" s="1661" t="s">
        <v>72</v>
      </c>
      <c r="AJ26" s="1666"/>
      <c r="AK26" s="1666"/>
      <c r="AL26" s="1663">
        <v>47</v>
      </c>
      <c r="AM26" s="1663">
        <v>609</v>
      </c>
      <c r="AN26" s="1672">
        <f t="shared" si="36"/>
        <v>0.07717569786535304</v>
      </c>
      <c r="AO26" s="1673">
        <f t="shared" si="37"/>
        <v>46</v>
      </c>
      <c r="AP26" s="1661" t="s">
        <v>72</v>
      </c>
      <c r="AQ26" s="1661"/>
      <c r="AR26" s="1661"/>
      <c r="AS26" s="1663">
        <v>9</v>
      </c>
      <c r="AT26" s="1663">
        <v>2583</v>
      </c>
      <c r="AU26" s="1674">
        <f t="shared" si="18"/>
        <v>0.003484320557491289</v>
      </c>
      <c r="AV26" s="1673">
        <f t="shared" si="19"/>
        <v>24</v>
      </c>
      <c r="AW26" s="1661" t="s">
        <v>72</v>
      </c>
      <c r="AX26" s="1661"/>
      <c r="AY26" s="1661"/>
      <c r="AZ26" s="1663">
        <v>81</v>
      </c>
      <c r="BA26" s="1663">
        <v>634</v>
      </c>
      <c r="BB26" s="1674">
        <f t="shared" si="20"/>
        <v>0.1277602523659306</v>
      </c>
      <c r="BC26" s="1667">
        <f t="shared" si="21"/>
        <v>42</v>
      </c>
      <c r="BD26" s="1661" t="s">
        <v>72</v>
      </c>
      <c r="BE26" s="1661"/>
      <c r="BF26" s="1661"/>
      <c r="BG26" s="1663">
        <v>333</v>
      </c>
      <c r="BH26" s="1663">
        <v>634</v>
      </c>
      <c r="BI26" s="1674">
        <f t="shared" si="22"/>
        <v>0.5252365930599369</v>
      </c>
      <c r="BJ26" s="1673">
        <f t="shared" si="23"/>
        <v>36</v>
      </c>
      <c r="BK26" s="1661" t="s">
        <v>72</v>
      </c>
      <c r="BL26" s="1661"/>
      <c r="BM26" s="1663">
        <v>504</v>
      </c>
      <c r="BN26" s="1663">
        <v>2585</v>
      </c>
      <c r="BO26" s="1674">
        <f t="shared" si="24"/>
        <v>0.19497098646034816</v>
      </c>
      <c r="BP26" s="1673">
        <f t="shared" si="25"/>
        <v>39</v>
      </c>
      <c r="BQ26" s="1661" t="s">
        <v>72</v>
      </c>
      <c r="BR26" s="1663"/>
      <c r="BS26" s="1663">
        <v>1129</v>
      </c>
      <c r="BT26" s="1663">
        <v>104052</v>
      </c>
      <c r="BU26" s="1675">
        <f t="shared" si="26"/>
        <v>1.085034405873986</v>
      </c>
      <c r="BV26" s="1673">
        <f t="shared" si="27"/>
        <v>8</v>
      </c>
      <c r="BW26" s="1661" t="s">
        <v>72</v>
      </c>
      <c r="BX26" s="1661"/>
      <c r="BY26" s="1676">
        <v>10846</v>
      </c>
      <c r="BZ26" s="1676">
        <v>2993</v>
      </c>
      <c r="CA26" s="1677">
        <f t="shared" si="28"/>
        <v>0.2759542688548774</v>
      </c>
      <c r="CB26" s="1629">
        <f t="shared" si="29"/>
        <v>34</v>
      </c>
      <c r="CC26" s="1661" t="s">
        <v>72</v>
      </c>
      <c r="CD26" s="1661"/>
      <c r="CE26" s="1678">
        <f t="shared" si="30"/>
        <v>1.4910321902393702</v>
      </c>
      <c r="CF26" s="1679">
        <f t="shared" si="31"/>
        <v>38</v>
      </c>
      <c r="CG26" s="1678">
        <f t="shared" si="38"/>
        <v>1.6749059511572015</v>
      </c>
      <c r="CH26" s="1679">
        <f t="shared" si="33"/>
        <v>45</v>
      </c>
      <c r="CI26" s="1680">
        <f t="shared" si="39"/>
        <v>1.5982918841081049</v>
      </c>
      <c r="CJ26" s="1635">
        <f t="shared" si="35"/>
        <v>42</v>
      </c>
    </row>
    <row r="27" spans="1:88" ht="12">
      <c r="A27" s="1660" t="s">
        <v>22</v>
      </c>
      <c r="B27" s="1661" t="s">
        <v>73</v>
      </c>
      <c r="C27" s="1662">
        <v>13182</v>
      </c>
      <c r="D27" s="1663">
        <v>11871</v>
      </c>
      <c r="E27" s="1664">
        <v>29086</v>
      </c>
      <c r="F27" s="1665">
        <f t="shared" si="0"/>
        <v>2.4501726897481255</v>
      </c>
      <c r="G27" s="1663"/>
      <c r="H27" s="1666">
        <v>1378129</v>
      </c>
      <c r="I27" s="1667">
        <f t="shared" si="1"/>
        <v>104546.27522379001</v>
      </c>
      <c r="J27" s="1668">
        <f t="shared" si="2"/>
        <v>26</v>
      </c>
      <c r="K27" s="1661" t="s">
        <v>73</v>
      </c>
      <c r="L27" s="1720" t="s">
        <v>73</v>
      </c>
      <c r="M27" s="1669">
        <v>856449</v>
      </c>
      <c r="N27" s="1670">
        <f t="shared" si="3"/>
        <v>64971.09695038689</v>
      </c>
      <c r="O27" s="1666">
        <f t="shared" si="4"/>
        <v>29</v>
      </c>
      <c r="P27" s="1671">
        <f t="shared" si="5"/>
        <v>0.5902941997470509</v>
      </c>
      <c r="Q27" s="1661"/>
      <c r="R27" s="1666">
        <v>343838</v>
      </c>
      <c r="S27" s="1668">
        <f t="shared" si="6"/>
        <v>26083.902291002883</v>
      </c>
      <c r="T27" s="1668">
        <f t="shared" si="7"/>
        <v>35</v>
      </c>
      <c r="U27" s="1671">
        <f t="shared" si="8"/>
        <v>0.23698501259576052</v>
      </c>
      <c r="V27" s="1666">
        <f t="shared" si="9"/>
        <v>10</v>
      </c>
      <c r="W27" s="1661" t="s">
        <v>73</v>
      </c>
      <c r="X27" s="1661"/>
      <c r="Y27" s="1666">
        <v>127895</v>
      </c>
      <c r="Z27" s="1668">
        <f t="shared" si="10"/>
        <v>9702.245486269156</v>
      </c>
      <c r="AA27" s="1668">
        <f t="shared" si="11"/>
        <v>32</v>
      </c>
      <c r="AB27" s="1671">
        <f t="shared" si="12"/>
        <v>0.08814964659500925</v>
      </c>
      <c r="AC27" s="1666">
        <f t="shared" si="13"/>
        <v>35</v>
      </c>
      <c r="AD27" s="1661" t="s">
        <v>73</v>
      </c>
      <c r="AE27" s="1661"/>
      <c r="AF27" s="1666">
        <v>1450885</v>
      </c>
      <c r="AG27" s="1668">
        <f t="shared" si="14"/>
        <v>110065.6197845547</v>
      </c>
      <c r="AH27" s="1668">
        <f t="shared" si="15"/>
        <v>29</v>
      </c>
      <c r="AI27" s="1661" t="s">
        <v>73</v>
      </c>
      <c r="AJ27" s="1666"/>
      <c r="AK27" s="1666"/>
      <c r="AL27" s="1663">
        <v>0</v>
      </c>
      <c r="AM27" s="1663">
        <v>680</v>
      </c>
      <c r="AN27" s="1672">
        <f t="shared" si="36"/>
        <v>0</v>
      </c>
      <c r="AO27" s="1673">
        <f t="shared" si="37"/>
        <v>1</v>
      </c>
      <c r="AP27" s="1661" t="s">
        <v>73</v>
      </c>
      <c r="AQ27" s="1661"/>
      <c r="AR27" s="1661"/>
      <c r="AS27" s="1663">
        <v>5</v>
      </c>
      <c r="AT27" s="1663">
        <v>3582</v>
      </c>
      <c r="AU27" s="1674">
        <f t="shared" si="18"/>
        <v>0.0013958682300390843</v>
      </c>
      <c r="AV27" s="1673">
        <f t="shared" si="19"/>
        <v>17</v>
      </c>
      <c r="AW27" s="1661" t="s">
        <v>73</v>
      </c>
      <c r="AX27" s="1661"/>
      <c r="AY27" s="1661"/>
      <c r="AZ27" s="1663">
        <v>6</v>
      </c>
      <c r="BA27" s="1663">
        <v>234</v>
      </c>
      <c r="BB27" s="1674">
        <f t="shared" si="20"/>
        <v>0.02564102564102564</v>
      </c>
      <c r="BC27" s="1667">
        <f t="shared" si="21"/>
        <v>22</v>
      </c>
      <c r="BD27" s="1661" t="s">
        <v>73</v>
      </c>
      <c r="BE27" s="1661"/>
      <c r="BF27" s="1661"/>
      <c r="BG27" s="1663">
        <v>182</v>
      </c>
      <c r="BH27" s="1663">
        <v>234</v>
      </c>
      <c r="BI27" s="1674">
        <f t="shared" si="22"/>
        <v>0.7777777777777778</v>
      </c>
      <c r="BJ27" s="1673">
        <f t="shared" si="23"/>
        <v>49</v>
      </c>
      <c r="BK27" s="1661" t="s">
        <v>73</v>
      </c>
      <c r="BL27" s="1661"/>
      <c r="BM27" s="1663">
        <v>182</v>
      </c>
      <c r="BN27" s="1663">
        <v>3583</v>
      </c>
      <c r="BO27" s="1674">
        <f t="shared" si="24"/>
        <v>0.050795422830030704</v>
      </c>
      <c r="BP27" s="1673">
        <f t="shared" si="25"/>
        <v>23</v>
      </c>
      <c r="BQ27" s="1661" t="s">
        <v>73</v>
      </c>
      <c r="BR27" s="1663"/>
      <c r="BS27" s="1663">
        <v>559</v>
      </c>
      <c r="BT27" s="1663">
        <v>56904</v>
      </c>
      <c r="BU27" s="1675">
        <f t="shared" si="26"/>
        <v>0.9823562491213271</v>
      </c>
      <c r="BV27" s="1673">
        <f t="shared" si="27"/>
        <v>4</v>
      </c>
      <c r="BW27" s="1661" t="s">
        <v>73</v>
      </c>
      <c r="BX27" s="1661"/>
      <c r="BY27" s="1676">
        <v>13658</v>
      </c>
      <c r="BZ27" s="1676">
        <v>1798</v>
      </c>
      <c r="CA27" s="1677">
        <f t="shared" si="28"/>
        <v>0.1316444574608288</v>
      </c>
      <c r="CB27" s="1629">
        <f t="shared" si="29"/>
        <v>5</v>
      </c>
      <c r="CC27" s="1661" t="s">
        <v>73</v>
      </c>
      <c r="CD27" s="1661"/>
      <c r="CE27" s="1678">
        <f t="shared" si="30"/>
        <v>1.0353266270550325</v>
      </c>
      <c r="CF27" s="1679">
        <f t="shared" si="31"/>
        <v>29</v>
      </c>
      <c r="CG27" s="1678">
        <f t="shared" si="38"/>
        <v>0.5401846690915129</v>
      </c>
      <c r="CH27" s="1679">
        <f t="shared" si="33"/>
        <v>9</v>
      </c>
      <c r="CI27" s="1680">
        <f t="shared" si="39"/>
        <v>0.7464938182429793</v>
      </c>
      <c r="CJ27" s="1635">
        <f t="shared" si="35"/>
        <v>13</v>
      </c>
    </row>
    <row r="28" spans="1:88" ht="12">
      <c r="A28" s="1660" t="s">
        <v>24</v>
      </c>
      <c r="B28" s="1661" t="s">
        <v>74</v>
      </c>
      <c r="C28" s="1662">
        <v>32464</v>
      </c>
      <c r="D28" s="1663">
        <v>32464</v>
      </c>
      <c r="E28" s="1664">
        <v>72645</v>
      </c>
      <c r="F28" s="1665">
        <f t="shared" si="0"/>
        <v>2.2377094627895513</v>
      </c>
      <c r="G28" s="1663"/>
      <c r="H28" s="1666">
        <v>1626421</v>
      </c>
      <c r="I28" s="1667">
        <f t="shared" si="1"/>
        <v>50099.217594874324</v>
      </c>
      <c r="J28" s="1668">
        <f t="shared" si="2"/>
        <v>6</v>
      </c>
      <c r="K28" s="1661" t="s">
        <v>74</v>
      </c>
      <c r="L28" s="1720" t="s">
        <v>74</v>
      </c>
      <c r="M28" s="1669">
        <v>940764</v>
      </c>
      <c r="N28" s="1670">
        <f t="shared" si="3"/>
        <v>28978.684080827996</v>
      </c>
      <c r="O28" s="1666">
        <f t="shared" si="4"/>
        <v>7</v>
      </c>
      <c r="P28" s="1671">
        <f t="shared" si="5"/>
        <v>0.5524783489849407</v>
      </c>
      <c r="Q28" s="1661"/>
      <c r="R28" s="1666">
        <v>465315</v>
      </c>
      <c r="S28" s="1668">
        <f t="shared" si="6"/>
        <v>14333.261458846722</v>
      </c>
      <c r="T28" s="1668">
        <f t="shared" si="7"/>
        <v>21</v>
      </c>
      <c r="U28" s="1671">
        <f t="shared" si="8"/>
        <v>0.2732634996215073</v>
      </c>
      <c r="V28" s="1666">
        <f t="shared" si="9"/>
        <v>6</v>
      </c>
      <c r="W28" s="1661" t="s">
        <v>74</v>
      </c>
      <c r="X28" s="1661"/>
      <c r="Y28" s="1666">
        <v>64580</v>
      </c>
      <c r="Z28" s="1668">
        <f t="shared" si="10"/>
        <v>1989.2804337111877</v>
      </c>
      <c r="AA28" s="1668">
        <f t="shared" si="11"/>
        <v>21</v>
      </c>
      <c r="AB28" s="1671">
        <f t="shared" si="12"/>
        <v>0.03792561341361646</v>
      </c>
      <c r="AC28" s="1666">
        <f t="shared" si="13"/>
        <v>9</v>
      </c>
      <c r="AD28" s="1661" t="s">
        <v>74</v>
      </c>
      <c r="AE28" s="1661"/>
      <c r="AF28" s="1666">
        <v>1702807</v>
      </c>
      <c r="AG28" s="1668">
        <f t="shared" si="14"/>
        <v>52452.162395268606</v>
      </c>
      <c r="AH28" s="1668">
        <f t="shared" si="15"/>
        <v>6</v>
      </c>
      <c r="AI28" s="1661" t="s">
        <v>74</v>
      </c>
      <c r="AJ28" s="1666"/>
      <c r="AK28" s="1666"/>
      <c r="AL28" s="1663">
        <v>5</v>
      </c>
      <c r="AM28" s="1663">
        <v>799</v>
      </c>
      <c r="AN28" s="1672">
        <f t="shared" si="36"/>
        <v>0.006257822277847309</v>
      </c>
      <c r="AO28" s="1673">
        <f t="shared" si="37"/>
        <v>28</v>
      </c>
      <c r="AP28" s="1661" t="s">
        <v>74</v>
      </c>
      <c r="AQ28" s="1661"/>
      <c r="AR28" s="1661"/>
      <c r="AS28" s="1663">
        <v>22</v>
      </c>
      <c r="AT28" s="1663">
        <v>3182</v>
      </c>
      <c r="AU28" s="1674">
        <f t="shared" si="18"/>
        <v>0.0069138906348208675</v>
      </c>
      <c r="AV28" s="1673">
        <f t="shared" si="19"/>
        <v>32</v>
      </c>
      <c r="AW28" s="1661" t="s">
        <v>74</v>
      </c>
      <c r="AX28" s="1661"/>
      <c r="AY28" s="1661"/>
      <c r="AZ28" s="1663">
        <v>21</v>
      </c>
      <c r="BA28" s="1663">
        <v>380</v>
      </c>
      <c r="BB28" s="1674">
        <f t="shared" si="20"/>
        <v>0.05526315789473684</v>
      </c>
      <c r="BC28" s="1667">
        <f t="shared" si="21"/>
        <v>31</v>
      </c>
      <c r="BD28" s="1661" t="s">
        <v>74</v>
      </c>
      <c r="BE28" s="1661"/>
      <c r="BF28" s="1661"/>
      <c r="BG28" s="1663">
        <v>175</v>
      </c>
      <c r="BH28" s="1663">
        <v>365</v>
      </c>
      <c r="BI28" s="1674">
        <f t="shared" si="22"/>
        <v>0.4794520547945205</v>
      </c>
      <c r="BJ28" s="1673">
        <f t="shared" si="23"/>
        <v>30</v>
      </c>
      <c r="BK28" s="1661" t="s">
        <v>74</v>
      </c>
      <c r="BL28" s="1661"/>
      <c r="BM28" s="1663">
        <v>642</v>
      </c>
      <c r="BN28" s="1663">
        <v>3190</v>
      </c>
      <c r="BO28" s="1674">
        <f t="shared" si="24"/>
        <v>0.2012539184952978</v>
      </c>
      <c r="BP28" s="1673">
        <f t="shared" si="25"/>
        <v>40</v>
      </c>
      <c r="BQ28" s="1661" t="s">
        <v>74</v>
      </c>
      <c r="BR28" s="1663"/>
      <c r="BS28" s="1663">
        <v>1257</v>
      </c>
      <c r="BT28" s="1663">
        <v>68754</v>
      </c>
      <c r="BU28" s="1675">
        <f t="shared" si="26"/>
        <v>1.8282572650318527</v>
      </c>
      <c r="BV28" s="1673">
        <f t="shared" si="27"/>
        <v>37</v>
      </c>
      <c r="BW28" s="1661" t="s">
        <v>74</v>
      </c>
      <c r="BX28" s="1661"/>
      <c r="BY28" s="1676">
        <v>23972</v>
      </c>
      <c r="BZ28" s="1676">
        <v>7545</v>
      </c>
      <c r="CA28" s="1677">
        <f t="shared" si="28"/>
        <v>0.31474219923243785</v>
      </c>
      <c r="CB28" s="1629">
        <f t="shared" si="29"/>
        <v>41</v>
      </c>
      <c r="CC28" s="1661" t="s">
        <v>74</v>
      </c>
      <c r="CD28" s="1661"/>
      <c r="CE28" s="1678">
        <f t="shared" si="30"/>
        <v>0.48313475383004045</v>
      </c>
      <c r="CF28" s="1679">
        <f t="shared" si="31"/>
        <v>6</v>
      </c>
      <c r="CG28" s="1678">
        <f t="shared" si="38"/>
        <v>1.0641883057281658</v>
      </c>
      <c r="CH28" s="1679">
        <f t="shared" si="33"/>
        <v>30</v>
      </c>
      <c r="CI28" s="1680">
        <f t="shared" si="39"/>
        <v>0.8220826591039468</v>
      </c>
      <c r="CJ28" s="1635">
        <f t="shared" si="35"/>
        <v>17</v>
      </c>
    </row>
    <row r="29" spans="1:88" ht="12">
      <c r="A29" s="1660" t="s">
        <v>23</v>
      </c>
      <c r="B29" s="1661" t="s">
        <v>75</v>
      </c>
      <c r="C29" s="1662">
        <v>10948</v>
      </c>
      <c r="D29" s="1663">
        <v>10896</v>
      </c>
      <c r="E29" s="1664">
        <v>26756</v>
      </c>
      <c r="F29" s="1665">
        <f t="shared" si="0"/>
        <v>2.4555800293685754</v>
      </c>
      <c r="G29" s="1663"/>
      <c r="H29" s="1666">
        <v>911930</v>
      </c>
      <c r="I29" s="1667">
        <f t="shared" si="1"/>
        <v>83296.4925100475</v>
      </c>
      <c r="J29" s="1668">
        <f t="shared" si="2"/>
        <v>17</v>
      </c>
      <c r="K29" s="1661" t="s">
        <v>75</v>
      </c>
      <c r="L29" s="1720" t="s">
        <v>75</v>
      </c>
      <c r="M29" s="1669">
        <v>560562</v>
      </c>
      <c r="N29" s="1670">
        <f t="shared" si="3"/>
        <v>51202.228717573984</v>
      </c>
      <c r="O29" s="1666">
        <f t="shared" si="4"/>
        <v>19</v>
      </c>
      <c r="P29" s="1671">
        <f t="shared" si="5"/>
        <v>0.6862013499717226</v>
      </c>
      <c r="Q29" s="1661"/>
      <c r="R29" s="1666">
        <v>92558</v>
      </c>
      <c r="S29" s="1668">
        <f t="shared" si="6"/>
        <v>8454.329557910121</v>
      </c>
      <c r="T29" s="1668">
        <f t="shared" si="7"/>
        <v>6</v>
      </c>
      <c r="U29" s="1671">
        <f t="shared" si="8"/>
        <v>0.11330312177900517</v>
      </c>
      <c r="V29" s="1666">
        <f t="shared" si="9"/>
        <v>38</v>
      </c>
      <c r="W29" s="1661" t="s">
        <v>75</v>
      </c>
      <c r="X29" s="1661"/>
      <c r="Y29" s="1666">
        <v>42912</v>
      </c>
      <c r="Z29" s="1668">
        <f t="shared" si="10"/>
        <v>3919.620021921812</v>
      </c>
      <c r="AA29" s="1668">
        <f t="shared" si="11"/>
        <v>10</v>
      </c>
      <c r="AB29" s="1671">
        <f t="shared" si="12"/>
        <v>0.05252991164222077</v>
      </c>
      <c r="AC29" s="1666">
        <f t="shared" si="13"/>
        <v>15</v>
      </c>
      <c r="AD29" s="1661" t="s">
        <v>75</v>
      </c>
      <c r="AE29" s="1661"/>
      <c r="AF29" s="1666">
        <v>816906</v>
      </c>
      <c r="AG29" s="1668">
        <f t="shared" si="14"/>
        <v>74616.9163317501</v>
      </c>
      <c r="AH29" s="1668">
        <f t="shared" si="15"/>
        <v>16</v>
      </c>
      <c r="AI29" s="1661" t="s">
        <v>75</v>
      </c>
      <c r="AJ29" s="1666"/>
      <c r="AK29" s="1666"/>
      <c r="AL29" s="1663">
        <v>11</v>
      </c>
      <c r="AM29" s="1663">
        <v>485</v>
      </c>
      <c r="AN29" s="1672">
        <f t="shared" si="36"/>
        <v>0.02268041237113402</v>
      </c>
      <c r="AO29" s="1673">
        <f t="shared" si="37"/>
        <v>38</v>
      </c>
      <c r="AP29" s="1661" t="s">
        <v>75</v>
      </c>
      <c r="AQ29" s="1661"/>
      <c r="AR29" s="1661"/>
      <c r="AS29" s="1663">
        <v>33</v>
      </c>
      <c r="AT29" s="1663">
        <v>1887</v>
      </c>
      <c r="AU29" s="1674">
        <f t="shared" si="18"/>
        <v>0.017488076311605722</v>
      </c>
      <c r="AV29" s="1673">
        <f t="shared" si="19"/>
        <v>42</v>
      </c>
      <c r="AW29" s="1661" t="s">
        <v>75</v>
      </c>
      <c r="AX29" s="1661"/>
      <c r="AY29" s="1661"/>
      <c r="AZ29" s="1663">
        <v>7</v>
      </c>
      <c r="BA29" s="1663">
        <v>195</v>
      </c>
      <c r="BB29" s="1674">
        <f t="shared" si="20"/>
        <v>0.035897435897435895</v>
      </c>
      <c r="BC29" s="1667">
        <f t="shared" si="21"/>
        <v>25</v>
      </c>
      <c r="BD29" s="1661" t="s">
        <v>75</v>
      </c>
      <c r="BE29" s="1661"/>
      <c r="BF29" s="1661"/>
      <c r="BG29" s="1663">
        <v>64</v>
      </c>
      <c r="BH29" s="1663">
        <v>196</v>
      </c>
      <c r="BI29" s="1674">
        <f t="shared" si="22"/>
        <v>0.32653061224489793</v>
      </c>
      <c r="BJ29" s="1673">
        <f t="shared" si="23"/>
        <v>12</v>
      </c>
      <c r="BK29" s="1661" t="s">
        <v>75</v>
      </c>
      <c r="BL29" s="1661"/>
      <c r="BM29" s="1663">
        <v>195</v>
      </c>
      <c r="BN29" s="1663">
        <v>1886</v>
      </c>
      <c r="BO29" s="1674">
        <f t="shared" si="24"/>
        <v>0.1033934252386002</v>
      </c>
      <c r="BP29" s="1673">
        <f t="shared" si="25"/>
        <v>32</v>
      </c>
      <c r="BQ29" s="1661" t="s">
        <v>75</v>
      </c>
      <c r="BR29" s="1663"/>
      <c r="BS29" s="1663">
        <v>931</v>
      </c>
      <c r="BT29" s="1663">
        <v>42186</v>
      </c>
      <c r="BU29" s="1675">
        <f t="shared" si="26"/>
        <v>2.206893282131513</v>
      </c>
      <c r="BV29" s="1673">
        <f t="shared" si="27"/>
        <v>47</v>
      </c>
      <c r="BW29" s="1661" t="s">
        <v>75</v>
      </c>
      <c r="BX29" s="1661"/>
      <c r="BY29" s="1676">
        <v>16499</v>
      </c>
      <c r="BZ29" s="1676">
        <v>4359</v>
      </c>
      <c r="CA29" s="1677">
        <f t="shared" si="28"/>
        <v>0.26419783017152554</v>
      </c>
      <c r="CB29" s="1629">
        <f t="shared" si="29"/>
        <v>31</v>
      </c>
      <c r="CC29" s="1661" t="s">
        <v>75</v>
      </c>
      <c r="CD29" s="1661"/>
      <c r="CE29" s="1678">
        <f t="shared" si="30"/>
        <v>0.5852324221823388</v>
      </c>
      <c r="CF29" s="1679">
        <f t="shared" si="31"/>
        <v>13</v>
      </c>
      <c r="CG29" s="1678">
        <f t="shared" si="38"/>
        <v>1.1668544790425084</v>
      </c>
      <c r="CH29" s="1679">
        <f t="shared" si="33"/>
        <v>33</v>
      </c>
      <c r="CI29" s="1680">
        <f t="shared" si="39"/>
        <v>0.9245119553507711</v>
      </c>
      <c r="CJ29" s="1635">
        <f t="shared" si="35"/>
        <v>25</v>
      </c>
    </row>
    <row r="30" spans="1:88" ht="12">
      <c r="A30" s="1660" t="s">
        <v>25</v>
      </c>
      <c r="B30" s="1661" t="s">
        <v>76</v>
      </c>
      <c r="C30" s="1681">
        <v>10789</v>
      </c>
      <c r="D30" s="1663">
        <v>10789</v>
      </c>
      <c r="E30" s="1664">
        <v>24480</v>
      </c>
      <c r="F30" s="1665">
        <f t="shared" si="0"/>
        <v>2.2689776624339606</v>
      </c>
      <c r="G30" s="1663"/>
      <c r="H30" s="1666">
        <v>506517</v>
      </c>
      <c r="I30" s="1667">
        <f t="shared" si="1"/>
        <v>46947.539160255816</v>
      </c>
      <c r="J30" s="1668">
        <f t="shared" si="2"/>
        <v>5</v>
      </c>
      <c r="K30" s="1661" t="s">
        <v>76</v>
      </c>
      <c r="L30" s="1720" t="s">
        <v>76</v>
      </c>
      <c r="M30" s="1669">
        <v>360763</v>
      </c>
      <c r="N30" s="1670">
        <f t="shared" si="3"/>
        <v>33438.03874316433</v>
      </c>
      <c r="O30" s="1666">
        <f t="shared" si="4"/>
        <v>10</v>
      </c>
      <c r="P30" s="1671">
        <f t="shared" si="5"/>
        <v>0.7128928673760757</v>
      </c>
      <c r="Q30" s="1661"/>
      <c r="R30" s="1666">
        <v>64438</v>
      </c>
      <c r="S30" s="1668">
        <f t="shared" si="6"/>
        <v>5972.56464917972</v>
      </c>
      <c r="T30" s="1668">
        <f t="shared" si="7"/>
        <v>2</v>
      </c>
      <c r="U30" s="1671">
        <f t="shared" si="8"/>
        <v>0.12733398543636562</v>
      </c>
      <c r="V30" s="1666">
        <f t="shared" si="9"/>
        <v>34</v>
      </c>
      <c r="W30" s="1661" t="s">
        <v>76</v>
      </c>
      <c r="X30" s="1661"/>
      <c r="Y30" s="1666">
        <v>41601</v>
      </c>
      <c r="Z30" s="1668">
        <f t="shared" si="10"/>
        <v>3855.871721197516</v>
      </c>
      <c r="AA30" s="1668">
        <f t="shared" si="11"/>
        <v>8</v>
      </c>
      <c r="AB30" s="1671">
        <f t="shared" si="12"/>
        <v>0.0822064795328571</v>
      </c>
      <c r="AC30" s="1666">
        <f t="shared" si="13"/>
        <v>32</v>
      </c>
      <c r="AD30" s="1661" t="s">
        <v>76</v>
      </c>
      <c r="AE30" s="1661"/>
      <c r="AF30" s="1666">
        <v>506055</v>
      </c>
      <c r="AG30" s="1668">
        <f t="shared" si="14"/>
        <v>46904.717768097136</v>
      </c>
      <c r="AH30" s="1668">
        <f t="shared" si="15"/>
        <v>4</v>
      </c>
      <c r="AI30" s="1661" t="s">
        <v>76</v>
      </c>
      <c r="AJ30" s="1666"/>
      <c r="AK30" s="1666"/>
      <c r="AL30" s="1663">
        <v>6</v>
      </c>
      <c r="AM30" s="1663">
        <v>1129</v>
      </c>
      <c r="AN30" s="1672">
        <f t="shared" si="36"/>
        <v>0.005314437555358724</v>
      </c>
      <c r="AO30" s="1673">
        <f t="shared" si="37"/>
        <v>26</v>
      </c>
      <c r="AP30" s="1661" t="s">
        <v>76</v>
      </c>
      <c r="AQ30" s="1661"/>
      <c r="AR30" s="1661"/>
      <c r="AS30" s="1663">
        <v>1</v>
      </c>
      <c r="AT30" s="1663">
        <v>2617</v>
      </c>
      <c r="AU30" s="1674">
        <f t="shared" si="18"/>
        <v>0.00038211692777990065</v>
      </c>
      <c r="AV30" s="1673">
        <f t="shared" si="19"/>
        <v>12</v>
      </c>
      <c r="AW30" s="1661" t="s">
        <v>76</v>
      </c>
      <c r="AX30" s="1661"/>
      <c r="AY30" s="1661"/>
      <c r="AZ30" s="1663">
        <v>7</v>
      </c>
      <c r="BA30" s="1663">
        <v>60</v>
      </c>
      <c r="BB30" s="1674">
        <f t="shared" si="20"/>
        <v>0.11666666666666667</v>
      </c>
      <c r="BC30" s="1667">
        <f t="shared" si="21"/>
        <v>40</v>
      </c>
      <c r="BD30" s="1661" t="s">
        <v>76</v>
      </c>
      <c r="BE30" s="1661"/>
      <c r="BF30" s="1661"/>
      <c r="BG30" s="1663">
        <v>0</v>
      </c>
      <c r="BH30" s="1663">
        <v>62</v>
      </c>
      <c r="BI30" s="1674">
        <f t="shared" si="22"/>
        <v>0</v>
      </c>
      <c r="BJ30" s="1673">
        <f t="shared" si="23"/>
        <v>1</v>
      </c>
      <c r="BK30" s="1661" t="s">
        <v>76</v>
      </c>
      <c r="BL30" s="1661"/>
      <c r="BM30" s="1663">
        <v>27</v>
      </c>
      <c r="BN30" s="1663">
        <v>2618</v>
      </c>
      <c r="BO30" s="1674">
        <f t="shared" si="24"/>
        <v>0.010313216195569137</v>
      </c>
      <c r="BP30" s="1673">
        <f t="shared" si="25"/>
        <v>10</v>
      </c>
      <c r="BQ30" s="1661" t="s">
        <v>76</v>
      </c>
      <c r="BR30" s="1663"/>
      <c r="BS30" s="1663">
        <v>251</v>
      </c>
      <c r="BT30" s="1663">
        <v>11126</v>
      </c>
      <c r="BU30" s="1675">
        <f t="shared" si="26"/>
        <v>2.2559769908322846</v>
      </c>
      <c r="BV30" s="1673">
        <f t="shared" si="27"/>
        <v>50</v>
      </c>
      <c r="BW30" s="1661" t="s">
        <v>76</v>
      </c>
      <c r="BX30" s="1661"/>
      <c r="BY30" s="1676">
        <v>4363</v>
      </c>
      <c r="BZ30" s="1676">
        <v>925</v>
      </c>
      <c r="CA30" s="1677">
        <f t="shared" si="28"/>
        <v>0.2120100848040339</v>
      </c>
      <c r="CB30" s="1629">
        <f t="shared" si="29"/>
        <v>18</v>
      </c>
      <c r="CC30" s="1661" t="s">
        <v>76</v>
      </c>
      <c r="CD30" s="1661"/>
      <c r="CE30" s="1678">
        <f t="shared" si="30"/>
        <v>0.4375895919324986</v>
      </c>
      <c r="CF30" s="1679">
        <f t="shared" si="31"/>
        <v>4</v>
      </c>
      <c r="CG30" s="1678">
        <f t="shared" si="38"/>
        <v>0.6883839020554744</v>
      </c>
      <c r="CH30" s="1679">
        <f t="shared" si="33"/>
        <v>17</v>
      </c>
      <c r="CI30" s="1680">
        <f t="shared" si="39"/>
        <v>0.5838862728375678</v>
      </c>
      <c r="CJ30" s="1635">
        <f t="shared" si="35"/>
        <v>5</v>
      </c>
    </row>
    <row r="31" spans="1:88" ht="12">
      <c r="A31" s="1660" t="s">
        <v>32</v>
      </c>
      <c r="B31" s="1661" t="s">
        <v>77</v>
      </c>
      <c r="C31" s="1662">
        <v>79779</v>
      </c>
      <c r="D31" s="1663">
        <v>79031</v>
      </c>
      <c r="E31" s="1664">
        <v>168655</v>
      </c>
      <c r="F31" s="1665">
        <f t="shared" si="0"/>
        <v>2.134036011185484</v>
      </c>
      <c r="G31" s="1663"/>
      <c r="H31" s="1666">
        <v>3487545</v>
      </c>
      <c r="I31" s="1667">
        <f t="shared" si="1"/>
        <v>43715.07539578084</v>
      </c>
      <c r="J31" s="1668">
        <f t="shared" si="2"/>
        <v>4</v>
      </c>
      <c r="K31" s="1661" t="s">
        <v>77</v>
      </c>
      <c r="L31" s="1720" t="s">
        <v>77</v>
      </c>
      <c r="M31" s="1669">
        <v>2075266</v>
      </c>
      <c r="N31" s="1670">
        <f t="shared" si="3"/>
        <v>26012.68504242971</v>
      </c>
      <c r="O31" s="1666">
        <f t="shared" si="4"/>
        <v>6</v>
      </c>
      <c r="P31" s="1671">
        <f t="shared" si="5"/>
        <v>0.5825322786780374</v>
      </c>
      <c r="Q31" s="1661"/>
      <c r="R31" s="1666">
        <v>792408</v>
      </c>
      <c r="S31" s="1668">
        <f t="shared" si="6"/>
        <v>9932.53863798744</v>
      </c>
      <c r="T31" s="1668">
        <f t="shared" si="7"/>
        <v>10</v>
      </c>
      <c r="U31" s="1671">
        <f t="shared" si="8"/>
        <v>0.22243087772011214</v>
      </c>
      <c r="V31" s="1666">
        <f t="shared" si="9"/>
        <v>12</v>
      </c>
      <c r="W31" s="1661" t="s">
        <v>77</v>
      </c>
      <c r="X31" s="1661"/>
      <c r="Y31" s="1666">
        <v>347764</v>
      </c>
      <c r="Z31" s="1668">
        <f t="shared" si="10"/>
        <v>4359.0919916268695</v>
      </c>
      <c r="AA31" s="1668">
        <f t="shared" si="11"/>
        <v>49</v>
      </c>
      <c r="AB31" s="1671">
        <f t="shared" si="12"/>
        <v>0.09761821152670982</v>
      </c>
      <c r="AC31" s="1666">
        <f t="shared" si="13"/>
        <v>37</v>
      </c>
      <c r="AD31" s="1661" t="s">
        <v>77</v>
      </c>
      <c r="AE31" s="1661"/>
      <c r="AF31" s="1666">
        <v>3562491</v>
      </c>
      <c r="AG31" s="1668">
        <f t="shared" si="14"/>
        <v>44654.49554394013</v>
      </c>
      <c r="AH31" s="1668">
        <f t="shared" si="15"/>
        <v>3</v>
      </c>
      <c r="AI31" s="1661" t="s">
        <v>77</v>
      </c>
      <c r="AJ31" s="1666"/>
      <c r="AK31" s="1666"/>
      <c r="AL31" s="1663">
        <v>14</v>
      </c>
      <c r="AM31" s="1663">
        <v>521</v>
      </c>
      <c r="AN31" s="1672">
        <f t="shared" si="36"/>
        <v>0.026871401151631478</v>
      </c>
      <c r="AO31" s="1673">
        <f t="shared" si="37"/>
        <v>41</v>
      </c>
      <c r="AP31" s="1661" t="s">
        <v>77</v>
      </c>
      <c r="AQ31" s="1661"/>
      <c r="AR31" s="1661"/>
      <c r="AS31" s="1663">
        <v>33</v>
      </c>
      <c r="AT31" s="1663">
        <v>1984</v>
      </c>
      <c r="AU31" s="1674">
        <f t="shared" si="18"/>
        <v>0.01663306451612903</v>
      </c>
      <c r="AV31" s="1673">
        <f t="shared" si="19"/>
        <v>41</v>
      </c>
      <c r="AW31" s="1661" t="s">
        <v>77</v>
      </c>
      <c r="AX31" s="1661"/>
      <c r="AY31" s="1661"/>
      <c r="AZ31" s="1663">
        <v>56</v>
      </c>
      <c r="BA31" s="1663">
        <v>562</v>
      </c>
      <c r="BB31" s="1674">
        <f t="shared" si="20"/>
        <v>0.099644128113879</v>
      </c>
      <c r="BC31" s="1667">
        <f t="shared" si="21"/>
        <v>39</v>
      </c>
      <c r="BD31" s="1661" t="s">
        <v>77</v>
      </c>
      <c r="BE31" s="1661"/>
      <c r="BF31" s="1661"/>
      <c r="BG31" s="1663">
        <v>408</v>
      </c>
      <c r="BH31" s="1663">
        <v>563</v>
      </c>
      <c r="BI31" s="1674">
        <f t="shared" si="22"/>
        <v>0.7246891651865008</v>
      </c>
      <c r="BJ31" s="1673">
        <f t="shared" si="23"/>
        <v>47</v>
      </c>
      <c r="BK31" s="1661" t="s">
        <v>77</v>
      </c>
      <c r="BL31" s="1661"/>
      <c r="BM31" s="1663">
        <v>247</v>
      </c>
      <c r="BN31" s="1663">
        <v>1983</v>
      </c>
      <c r="BO31" s="1674">
        <f t="shared" si="24"/>
        <v>0.12455874936964195</v>
      </c>
      <c r="BP31" s="1673">
        <f t="shared" si="25"/>
        <v>33</v>
      </c>
      <c r="BQ31" s="1661" t="s">
        <v>77</v>
      </c>
      <c r="BR31" s="1663"/>
      <c r="BS31" s="1663">
        <v>1534</v>
      </c>
      <c r="BT31" s="1663">
        <v>101268</v>
      </c>
      <c r="BU31" s="1675">
        <f t="shared" si="26"/>
        <v>1.5147924319627128</v>
      </c>
      <c r="BV31" s="1673">
        <f t="shared" si="27"/>
        <v>30</v>
      </c>
      <c r="BW31" s="1661" t="s">
        <v>77</v>
      </c>
      <c r="BX31" s="1661"/>
      <c r="BY31" s="1676">
        <v>17974</v>
      </c>
      <c r="BZ31" s="1676">
        <v>5555</v>
      </c>
      <c r="CA31" s="1677">
        <f t="shared" si="28"/>
        <v>0.30905752753977966</v>
      </c>
      <c r="CB31" s="1629">
        <f t="shared" si="29"/>
        <v>39</v>
      </c>
      <c r="CC31" s="1661" t="s">
        <v>77</v>
      </c>
      <c r="CD31" s="1661"/>
      <c r="CE31" s="1678">
        <f t="shared" si="30"/>
        <v>0.48795047718397605</v>
      </c>
      <c r="CF31" s="1679">
        <f t="shared" si="31"/>
        <v>7</v>
      </c>
      <c r="CG31" s="1678">
        <f t="shared" si="38"/>
        <v>1.4355897442710561</v>
      </c>
      <c r="CH31" s="1679">
        <f t="shared" si="33"/>
        <v>42</v>
      </c>
      <c r="CI31" s="1680">
        <f t="shared" si="39"/>
        <v>1.0407400496514396</v>
      </c>
      <c r="CJ31" s="1635">
        <f t="shared" si="35"/>
        <v>31</v>
      </c>
    </row>
    <row r="32" spans="1:88" ht="12">
      <c r="A32" s="1660" t="s">
        <v>33</v>
      </c>
      <c r="B32" s="1661" t="s">
        <v>78</v>
      </c>
      <c r="C32" s="1662">
        <v>7405</v>
      </c>
      <c r="D32" s="1663">
        <v>7382</v>
      </c>
      <c r="E32" s="1664">
        <v>16832</v>
      </c>
      <c r="F32" s="1665">
        <f t="shared" si="0"/>
        <v>2.280140883229477</v>
      </c>
      <c r="G32" s="1663"/>
      <c r="H32" s="1666">
        <v>312481</v>
      </c>
      <c r="I32" s="1667">
        <f t="shared" si="1"/>
        <v>42198.64956110736</v>
      </c>
      <c r="J32" s="1668">
        <f t="shared" si="2"/>
        <v>2</v>
      </c>
      <c r="K32" s="1661" t="s">
        <v>78</v>
      </c>
      <c r="L32" s="1720" t="s">
        <v>78</v>
      </c>
      <c r="M32" s="1669">
        <v>284581</v>
      </c>
      <c r="N32" s="1670">
        <f t="shared" si="3"/>
        <v>38430.92505064146</v>
      </c>
      <c r="O32" s="1666">
        <f t="shared" si="4"/>
        <v>14</v>
      </c>
      <c r="P32" s="1671">
        <f t="shared" si="5"/>
        <v>0.8059364610060435</v>
      </c>
      <c r="Q32" s="1661"/>
      <c r="R32" s="1666">
        <v>37593</v>
      </c>
      <c r="S32" s="1668">
        <f t="shared" si="6"/>
        <v>5076.704929101958</v>
      </c>
      <c r="T32" s="1668">
        <f t="shared" si="7"/>
        <v>1</v>
      </c>
      <c r="U32" s="1671">
        <f t="shared" si="8"/>
        <v>0.10646378141407963</v>
      </c>
      <c r="V32" s="1666">
        <f t="shared" si="9"/>
        <v>41</v>
      </c>
      <c r="W32" s="1661" t="s">
        <v>78</v>
      </c>
      <c r="X32" s="1661"/>
      <c r="Y32" s="1666">
        <v>13222</v>
      </c>
      <c r="Z32" s="1668">
        <f t="shared" si="10"/>
        <v>1785.550303848751</v>
      </c>
      <c r="AA32" s="1668">
        <f t="shared" si="11"/>
        <v>1</v>
      </c>
      <c r="AB32" s="1671">
        <f t="shared" si="12"/>
        <v>0.037444846589975815</v>
      </c>
      <c r="AC32" s="1666">
        <f t="shared" si="13"/>
        <v>8</v>
      </c>
      <c r="AD32" s="1661" t="s">
        <v>78</v>
      </c>
      <c r="AE32" s="1661"/>
      <c r="AF32" s="1666">
        <v>353106</v>
      </c>
      <c r="AG32" s="1668">
        <f t="shared" si="14"/>
        <v>47684.8075624578</v>
      </c>
      <c r="AH32" s="1668">
        <f t="shared" si="15"/>
        <v>5</v>
      </c>
      <c r="AI32" s="1661" t="s">
        <v>78</v>
      </c>
      <c r="AJ32" s="1666"/>
      <c r="AK32" s="1666"/>
      <c r="AL32" s="1663">
        <v>0</v>
      </c>
      <c r="AM32" s="1663">
        <v>521</v>
      </c>
      <c r="AN32" s="1672">
        <f t="shared" si="36"/>
        <v>0</v>
      </c>
      <c r="AO32" s="1673">
        <f t="shared" si="37"/>
        <v>1</v>
      </c>
      <c r="AP32" s="1661" t="s">
        <v>78</v>
      </c>
      <c r="AQ32" s="1661"/>
      <c r="AR32" s="1661"/>
      <c r="AS32" s="1663">
        <v>30</v>
      </c>
      <c r="AT32" s="1663">
        <v>2934</v>
      </c>
      <c r="AU32" s="1674">
        <f t="shared" si="18"/>
        <v>0.010224948875255624</v>
      </c>
      <c r="AV32" s="1673">
        <f t="shared" si="19"/>
        <v>37</v>
      </c>
      <c r="AW32" s="1661" t="s">
        <v>78</v>
      </c>
      <c r="AX32" s="1661"/>
      <c r="AY32" s="1661"/>
      <c r="AZ32" s="1663">
        <v>0</v>
      </c>
      <c r="BA32" s="1663">
        <v>51</v>
      </c>
      <c r="BB32" s="1674">
        <f t="shared" si="20"/>
        <v>0</v>
      </c>
      <c r="BC32" s="1667">
        <f t="shared" si="21"/>
        <v>1</v>
      </c>
      <c r="BD32" s="1661" t="s">
        <v>78</v>
      </c>
      <c r="BE32" s="1661"/>
      <c r="BF32" s="1661"/>
      <c r="BG32" s="1663">
        <v>0</v>
      </c>
      <c r="BH32" s="1663">
        <v>50</v>
      </c>
      <c r="BI32" s="1674">
        <f t="shared" si="22"/>
        <v>0</v>
      </c>
      <c r="BJ32" s="1673">
        <f t="shared" si="23"/>
        <v>1</v>
      </c>
      <c r="BK32" s="1661" t="s">
        <v>78</v>
      </c>
      <c r="BL32" s="1661"/>
      <c r="BM32" s="1663">
        <v>0</v>
      </c>
      <c r="BN32" s="1663">
        <v>2933</v>
      </c>
      <c r="BO32" s="1674">
        <f t="shared" si="24"/>
        <v>0</v>
      </c>
      <c r="BP32" s="1673">
        <f t="shared" si="25"/>
        <v>1</v>
      </c>
      <c r="BQ32" s="1661" t="s">
        <v>78</v>
      </c>
      <c r="BR32" s="1663"/>
      <c r="BS32" s="1663">
        <v>123</v>
      </c>
      <c r="BT32" s="1663">
        <v>7570</v>
      </c>
      <c r="BU32" s="1675">
        <f t="shared" si="26"/>
        <v>1.6248348745046235</v>
      </c>
      <c r="BV32" s="1673">
        <f t="shared" si="27"/>
        <v>32</v>
      </c>
      <c r="BW32" s="1661" t="s">
        <v>78</v>
      </c>
      <c r="BX32" s="1661"/>
      <c r="BY32" s="1676">
        <v>4431</v>
      </c>
      <c r="BZ32" s="1676">
        <v>1074</v>
      </c>
      <c r="CA32" s="1677">
        <f t="shared" si="28"/>
        <v>0.24238320920785375</v>
      </c>
      <c r="CB32" s="1629">
        <f t="shared" si="29"/>
        <v>25</v>
      </c>
      <c r="CC32" s="1661" t="s">
        <v>78</v>
      </c>
      <c r="CD32" s="1661"/>
      <c r="CE32" s="1678">
        <f t="shared" si="30"/>
        <v>0.38123174500356466</v>
      </c>
      <c r="CF32" s="1679">
        <f t="shared" si="31"/>
        <v>3</v>
      </c>
      <c r="CG32" s="1678">
        <f t="shared" si="38"/>
        <v>0.4731650849774406</v>
      </c>
      <c r="CH32" s="1679">
        <f t="shared" si="33"/>
        <v>5</v>
      </c>
      <c r="CI32" s="1680">
        <f t="shared" si="39"/>
        <v>0.43485952665499233</v>
      </c>
      <c r="CJ32" s="1635">
        <f t="shared" si="35"/>
        <v>1</v>
      </c>
    </row>
    <row r="33" spans="1:88" ht="12">
      <c r="A33" s="1660" t="s">
        <v>26</v>
      </c>
      <c r="B33" s="1661" t="s">
        <v>79</v>
      </c>
      <c r="C33" s="1662">
        <v>10256</v>
      </c>
      <c r="D33" s="1663">
        <v>9975</v>
      </c>
      <c r="E33" s="1664">
        <v>22440</v>
      </c>
      <c r="F33" s="1665">
        <f t="shared" si="0"/>
        <v>2.249624060150376</v>
      </c>
      <c r="G33" s="1663"/>
      <c r="H33" s="1666">
        <v>629995</v>
      </c>
      <c r="I33" s="1667">
        <f t="shared" si="1"/>
        <v>61426.96957878315</v>
      </c>
      <c r="J33" s="1668">
        <f t="shared" si="2"/>
        <v>12</v>
      </c>
      <c r="K33" s="1661" t="s">
        <v>79</v>
      </c>
      <c r="L33" s="1720" t="s">
        <v>79</v>
      </c>
      <c r="M33" s="1669">
        <v>386604</v>
      </c>
      <c r="N33" s="1670">
        <f t="shared" si="3"/>
        <v>37695.397815912635</v>
      </c>
      <c r="O33" s="1666">
        <f t="shared" si="4"/>
        <v>13</v>
      </c>
      <c r="P33" s="1671">
        <f t="shared" si="5"/>
        <v>0.6312355499823661</v>
      </c>
      <c r="Q33" s="1661"/>
      <c r="R33" s="1666">
        <v>101442</v>
      </c>
      <c r="S33" s="1668">
        <f t="shared" si="6"/>
        <v>9890.990639625585</v>
      </c>
      <c r="T33" s="1668">
        <f t="shared" si="7"/>
        <v>9</v>
      </c>
      <c r="U33" s="1671">
        <f t="shared" si="8"/>
        <v>0.16563149026215762</v>
      </c>
      <c r="V33" s="1666">
        <f t="shared" si="9"/>
        <v>23</v>
      </c>
      <c r="W33" s="1661" t="s">
        <v>79</v>
      </c>
      <c r="X33" s="1661"/>
      <c r="Y33" s="1666">
        <v>51608</v>
      </c>
      <c r="Z33" s="1668">
        <f t="shared" si="10"/>
        <v>5031.98127925117</v>
      </c>
      <c r="AA33" s="1668">
        <f t="shared" si="11"/>
        <v>17</v>
      </c>
      <c r="AB33" s="1671">
        <f t="shared" si="12"/>
        <v>0.08426401243517902</v>
      </c>
      <c r="AC33" s="1666">
        <f t="shared" si="13"/>
        <v>33</v>
      </c>
      <c r="AD33" s="1661" t="s">
        <v>79</v>
      </c>
      <c r="AE33" s="1661"/>
      <c r="AF33" s="1666">
        <v>612456</v>
      </c>
      <c r="AG33" s="1668">
        <f t="shared" si="14"/>
        <v>59716.84867394696</v>
      </c>
      <c r="AH33" s="1668">
        <f t="shared" si="15"/>
        <v>12</v>
      </c>
      <c r="AI33" s="1661" t="s">
        <v>79</v>
      </c>
      <c r="AJ33" s="1666"/>
      <c r="AK33" s="1666"/>
      <c r="AL33" s="1663">
        <v>9</v>
      </c>
      <c r="AM33" s="1663">
        <v>424</v>
      </c>
      <c r="AN33" s="1672">
        <f t="shared" si="36"/>
        <v>0.02122641509433962</v>
      </c>
      <c r="AO33" s="1673">
        <f t="shared" si="37"/>
        <v>36</v>
      </c>
      <c r="AP33" s="1661" t="s">
        <v>79</v>
      </c>
      <c r="AQ33" s="1661"/>
      <c r="AR33" s="1661"/>
      <c r="AS33" s="1663">
        <v>15</v>
      </c>
      <c r="AT33" s="1663">
        <v>2237</v>
      </c>
      <c r="AU33" s="1674">
        <f t="shared" si="18"/>
        <v>0.006705409029950827</v>
      </c>
      <c r="AV33" s="1673">
        <f t="shared" si="19"/>
        <v>31</v>
      </c>
      <c r="AW33" s="1661" t="s">
        <v>79</v>
      </c>
      <c r="AX33" s="1661"/>
      <c r="AY33" s="1661"/>
      <c r="AZ33" s="1663">
        <v>8</v>
      </c>
      <c r="BA33" s="1663">
        <v>57</v>
      </c>
      <c r="BB33" s="1674">
        <f t="shared" si="20"/>
        <v>0.14035087719298245</v>
      </c>
      <c r="BC33" s="1667">
        <f t="shared" si="21"/>
        <v>45</v>
      </c>
      <c r="BD33" s="1661" t="s">
        <v>79</v>
      </c>
      <c r="BE33" s="1661"/>
      <c r="BF33" s="1661"/>
      <c r="BG33" s="1663">
        <v>20</v>
      </c>
      <c r="BH33" s="1663">
        <v>58</v>
      </c>
      <c r="BI33" s="1674">
        <f t="shared" si="22"/>
        <v>0.3448275862068966</v>
      </c>
      <c r="BJ33" s="1673">
        <f t="shared" si="23"/>
        <v>14</v>
      </c>
      <c r="BK33" s="1661" t="s">
        <v>79</v>
      </c>
      <c r="BL33" s="1661"/>
      <c r="BM33" s="1663">
        <v>42</v>
      </c>
      <c r="BN33" s="1663">
        <v>2699</v>
      </c>
      <c r="BO33" s="1674">
        <f t="shared" si="24"/>
        <v>0.015561319007039644</v>
      </c>
      <c r="BP33" s="1673">
        <f t="shared" si="25"/>
        <v>13</v>
      </c>
      <c r="BQ33" s="1661" t="s">
        <v>79</v>
      </c>
      <c r="BR33" s="1663"/>
      <c r="BS33" s="1663">
        <v>276</v>
      </c>
      <c r="BT33" s="1663">
        <v>19291</v>
      </c>
      <c r="BU33" s="1675">
        <f t="shared" si="26"/>
        <v>1.4307189881291793</v>
      </c>
      <c r="BV33" s="1673">
        <f t="shared" si="27"/>
        <v>25</v>
      </c>
      <c r="BW33" s="1661" t="s">
        <v>79</v>
      </c>
      <c r="BX33" s="1661"/>
      <c r="BY33" s="1676">
        <v>15433</v>
      </c>
      <c r="BZ33" s="1676">
        <v>3789</v>
      </c>
      <c r="CA33" s="1677">
        <f t="shared" si="28"/>
        <v>0.24551286204885633</v>
      </c>
      <c r="CB33" s="1629">
        <f t="shared" si="29"/>
        <v>26</v>
      </c>
      <c r="CC33" s="1661" t="s">
        <v>79</v>
      </c>
      <c r="CD33" s="1661"/>
      <c r="CE33" s="1678">
        <f t="shared" si="30"/>
        <v>0.5759471866170989</v>
      </c>
      <c r="CF33" s="1679">
        <f t="shared" si="31"/>
        <v>11</v>
      </c>
      <c r="CG33" s="1678">
        <f t="shared" si="38"/>
        <v>1.0235495889703274</v>
      </c>
      <c r="CH33" s="1679">
        <f t="shared" si="33"/>
        <v>29</v>
      </c>
      <c r="CI33" s="1680">
        <f t="shared" si="39"/>
        <v>0.8370485879898156</v>
      </c>
      <c r="CJ33" s="1635">
        <f t="shared" si="35"/>
        <v>19</v>
      </c>
    </row>
    <row r="34" spans="1:88" ht="11.25">
      <c r="A34" s="1660" t="s">
        <v>28</v>
      </c>
      <c r="B34" s="1661" t="s">
        <v>80</v>
      </c>
      <c r="C34" s="1662">
        <v>4004</v>
      </c>
      <c r="D34" s="1663">
        <v>3975</v>
      </c>
      <c r="E34" s="1664">
        <v>8819</v>
      </c>
      <c r="F34" s="1665">
        <f t="shared" si="0"/>
        <v>2.218616352201258</v>
      </c>
      <c r="G34" s="1663"/>
      <c r="H34" s="1666">
        <v>413935</v>
      </c>
      <c r="I34" s="1667">
        <f t="shared" si="1"/>
        <v>103380.36963036963</v>
      </c>
      <c r="J34" s="1668">
        <f t="shared" si="2"/>
        <v>25</v>
      </c>
      <c r="K34" s="1661" t="s">
        <v>80</v>
      </c>
      <c r="L34" s="1720" t="s">
        <v>80</v>
      </c>
      <c r="M34" s="1669">
        <v>85484</v>
      </c>
      <c r="N34" s="1670">
        <f t="shared" si="3"/>
        <v>21349.65034965035</v>
      </c>
      <c r="O34" s="1666">
        <f t="shared" si="4"/>
        <v>4</v>
      </c>
      <c r="P34" s="1671">
        <f t="shared" si="5"/>
        <v>0.24208338289183787</v>
      </c>
      <c r="Q34" s="1661"/>
      <c r="R34" s="1666">
        <v>136271</v>
      </c>
      <c r="S34" s="1668">
        <f t="shared" si="6"/>
        <v>34033.71628371628</v>
      </c>
      <c r="T34" s="1668">
        <f t="shared" si="7"/>
        <v>41</v>
      </c>
      <c r="U34" s="1671">
        <f t="shared" si="8"/>
        <v>0.38590782684541713</v>
      </c>
      <c r="V34" s="1666">
        <f t="shared" si="9"/>
        <v>1</v>
      </c>
      <c r="W34" s="1661" t="s">
        <v>80</v>
      </c>
      <c r="X34" s="1661"/>
      <c r="Y34" s="1666">
        <v>42678</v>
      </c>
      <c r="Z34" s="1668">
        <f t="shared" si="10"/>
        <v>10658.841158841158</v>
      </c>
      <c r="AA34" s="1668">
        <f t="shared" si="11"/>
        <v>9</v>
      </c>
      <c r="AB34" s="1671">
        <f t="shared" si="12"/>
        <v>0.12086044891509354</v>
      </c>
      <c r="AC34" s="1666">
        <f t="shared" si="13"/>
        <v>46</v>
      </c>
      <c r="AD34" s="1661" t="s">
        <v>80</v>
      </c>
      <c r="AE34" s="1661"/>
      <c r="AF34" s="1666">
        <v>353118</v>
      </c>
      <c r="AG34" s="1668">
        <f t="shared" si="14"/>
        <v>88191.30869130869</v>
      </c>
      <c r="AH34" s="1668">
        <f t="shared" si="15"/>
        <v>20</v>
      </c>
      <c r="AI34" s="1661" t="s">
        <v>80</v>
      </c>
      <c r="AJ34" s="1666"/>
      <c r="AK34" s="1666"/>
      <c r="AL34" s="1663">
        <v>0</v>
      </c>
      <c r="AM34" s="1663">
        <v>151</v>
      </c>
      <c r="AN34" s="1672">
        <f t="shared" si="36"/>
        <v>0</v>
      </c>
      <c r="AO34" s="1673">
        <f t="shared" si="37"/>
        <v>1</v>
      </c>
      <c r="AP34" s="1661" t="s">
        <v>80</v>
      </c>
      <c r="AQ34" s="1661"/>
      <c r="AR34" s="1661"/>
      <c r="AS34" s="1663">
        <v>15</v>
      </c>
      <c r="AT34" s="1663">
        <v>358</v>
      </c>
      <c r="AU34" s="1674">
        <f t="shared" si="18"/>
        <v>0.04189944134078212</v>
      </c>
      <c r="AV34" s="1673">
        <f t="shared" si="19"/>
        <v>48</v>
      </c>
      <c r="AW34" s="1661" t="s">
        <v>80</v>
      </c>
      <c r="AX34" s="1661"/>
      <c r="AY34" s="1661"/>
      <c r="AZ34" s="1663">
        <v>0</v>
      </c>
      <c r="BA34" s="1663">
        <v>74</v>
      </c>
      <c r="BB34" s="1674">
        <f t="shared" si="20"/>
        <v>0</v>
      </c>
      <c r="BC34" s="1667">
        <f t="shared" si="21"/>
        <v>1</v>
      </c>
      <c r="BD34" s="1661" t="s">
        <v>80</v>
      </c>
      <c r="BE34" s="1661"/>
      <c r="BF34" s="1661"/>
      <c r="BG34" s="1663">
        <v>38</v>
      </c>
      <c r="BH34" s="1663">
        <v>74</v>
      </c>
      <c r="BI34" s="1674">
        <f t="shared" si="22"/>
        <v>0.5135135135135135</v>
      </c>
      <c r="BJ34" s="1673">
        <f t="shared" si="23"/>
        <v>34</v>
      </c>
      <c r="BK34" s="1661" t="s">
        <v>80</v>
      </c>
      <c r="BL34" s="1661"/>
      <c r="BM34" s="1663">
        <v>13</v>
      </c>
      <c r="BN34" s="1663">
        <v>358</v>
      </c>
      <c r="BO34" s="1674">
        <f t="shared" si="24"/>
        <v>0.036312849162011177</v>
      </c>
      <c r="BP34" s="1673">
        <f t="shared" si="25"/>
        <v>18</v>
      </c>
      <c r="BQ34" s="1661" t="s">
        <v>80</v>
      </c>
      <c r="BR34" s="1663"/>
      <c r="BS34" s="1663">
        <v>166</v>
      </c>
      <c r="BT34" s="1663">
        <v>13429</v>
      </c>
      <c r="BU34" s="1675">
        <f t="shared" si="26"/>
        <v>1.2361307617841983</v>
      </c>
      <c r="BV34" s="1673">
        <f t="shared" si="27"/>
        <v>15</v>
      </c>
      <c r="BW34" s="1661" t="s">
        <v>80</v>
      </c>
      <c r="BX34" s="1661"/>
      <c r="BY34" s="1676">
        <v>2423</v>
      </c>
      <c r="BZ34" s="1676">
        <v>740</v>
      </c>
      <c r="CA34" s="1677">
        <f t="shared" si="28"/>
        <v>0.3054065208419315</v>
      </c>
      <c r="CB34" s="1629">
        <f t="shared" si="29"/>
        <v>37</v>
      </c>
      <c r="CC34" s="1661" t="s">
        <v>80</v>
      </c>
      <c r="CD34" s="1661"/>
      <c r="CE34" s="1678">
        <f t="shared" si="30"/>
        <v>1.0651348396242708</v>
      </c>
      <c r="CF34" s="1679">
        <f t="shared" si="31"/>
        <v>32</v>
      </c>
      <c r="CG34" s="1678">
        <f t="shared" si="38"/>
        <v>1.1951971483089328</v>
      </c>
      <c r="CH34" s="1679">
        <f t="shared" si="33"/>
        <v>34</v>
      </c>
      <c r="CI34" s="1680">
        <f t="shared" si="39"/>
        <v>1.1410045196903236</v>
      </c>
      <c r="CJ34" s="1635">
        <f t="shared" si="35"/>
        <v>34</v>
      </c>
    </row>
    <row r="35" spans="1:88" ht="11.25">
      <c r="A35" s="1660" t="s">
        <v>29</v>
      </c>
      <c r="B35" s="1661" t="s">
        <v>81</v>
      </c>
      <c r="C35" s="1662">
        <v>2906</v>
      </c>
      <c r="D35" s="1663">
        <v>2321</v>
      </c>
      <c r="E35" s="1664">
        <v>8486</v>
      </c>
      <c r="F35" s="1665">
        <f t="shared" si="0"/>
        <v>3.6561826798793624</v>
      </c>
      <c r="G35" s="1663"/>
      <c r="H35" s="1666">
        <v>6889052</v>
      </c>
      <c r="I35" s="1667">
        <f t="shared" si="1"/>
        <v>2370630.41982106</v>
      </c>
      <c r="J35" s="1668">
        <f t="shared" si="2"/>
        <v>50</v>
      </c>
      <c r="K35" s="1661" t="s">
        <v>81</v>
      </c>
      <c r="L35" s="1720" t="s">
        <v>81</v>
      </c>
      <c r="M35" s="1669">
        <v>1743540</v>
      </c>
      <c r="N35" s="1670">
        <f t="shared" si="3"/>
        <v>599979.353062629</v>
      </c>
      <c r="O35" s="1666">
        <f t="shared" si="4"/>
        <v>50</v>
      </c>
      <c r="P35" s="1671">
        <f t="shared" si="5"/>
        <v>0.2541800988327519</v>
      </c>
      <c r="Q35" s="1661"/>
      <c r="R35" s="1666">
        <v>447075</v>
      </c>
      <c r="S35" s="1668">
        <f t="shared" si="6"/>
        <v>153845.49208534067</v>
      </c>
      <c r="T35" s="1668">
        <f t="shared" si="7"/>
        <v>50</v>
      </c>
      <c r="U35" s="1671">
        <f t="shared" si="8"/>
        <v>0.0651763467919592</v>
      </c>
      <c r="V35" s="1666">
        <f t="shared" si="9"/>
        <v>48</v>
      </c>
      <c r="W35" s="1661" t="s">
        <v>81</v>
      </c>
      <c r="X35" s="1661"/>
      <c r="Y35" s="1666">
        <v>198630</v>
      </c>
      <c r="Z35" s="1668">
        <f t="shared" si="10"/>
        <v>68351.68616655197</v>
      </c>
      <c r="AA35" s="1668">
        <f t="shared" si="11"/>
        <v>43</v>
      </c>
      <c r="AB35" s="1671">
        <f t="shared" si="12"/>
        <v>0.02895706036635208</v>
      </c>
      <c r="AC35" s="1666">
        <f t="shared" si="13"/>
        <v>2</v>
      </c>
      <c r="AD35" s="1661" t="s">
        <v>81</v>
      </c>
      <c r="AE35" s="1661"/>
      <c r="AF35" s="1666">
        <v>6859467</v>
      </c>
      <c r="AG35" s="1668">
        <f t="shared" si="14"/>
        <v>2360449.759119064</v>
      </c>
      <c r="AH35" s="1668">
        <f t="shared" si="15"/>
        <v>50</v>
      </c>
      <c r="AI35" s="1661" t="s">
        <v>81</v>
      </c>
      <c r="AJ35" s="1666"/>
      <c r="AK35" s="1666"/>
      <c r="AL35" s="1663">
        <v>6</v>
      </c>
      <c r="AM35" s="1663">
        <v>64</v>
      </c>
      <c r="AN35" s="1672">
        <f t="shared" si="36"/>
        <v>0.09375</v>
      </c>
      <c r="AO35" s="1673">
        <f t="shared" si="37"/>
        <v>47</v>
      </c>
      <c r="AP35" s="1661" t="s">
        <v>81</v>
      </c>
      <c r="AQ35" s="1661"/>
      <c r="AR35" s="1661"/>
      <c r="AS35" s="1663">
        <v>2</v>
      </c>
      <c r="AT35" s="1663">
        <v>247</v>
      </c>
      <c r="AU35" s="1674">
        <f t="shared" si="18"/>
        <v>0.008097165991902834</v>
      </c>
      <c r="AV35" s="1673">
        <f t="shared" si="19"/>
        <v>36</v>
      </c>
      <c r="AW35" s="1661" t="s">
        <v>81</v>
      </c>
      <c r="AX35" s="1661"/>
      <c r="AY35" s="1661"/>
      <c r="AZ35" s="1663">
        <v>46</v>
      </c>
      <c r="BA35" s="1663">
        <v>360</v>
      </c>
      <c r="BB35" s="1674">
        <f t="shared" si="20"/>
        <v>0.12777777777777777</v>
      </c>
      <c r="BC35" s="1667">
        <f t="shared" si="21"/>
        <v>43</v>
      </c>
      <c r="BD35" s="1661" t="s">
        <v>81</v>
      </c>
      <c r="BE35" s="1661"/>
      <c r="BF35" s="1661"/>
      <c r="BG35" s="1663">
        <v>267</v>
      </c>
      <c r="BH35" s="1663">
        <v>364</v>
      </c>
      <c r="BI35" s="1674">
        <f t="shared" si="22"/>
        <v>0.7335164835164835</v>
      </c>
      <c r="BJ35" s="1673">
        <f t="shared" si="23"/>
        <v>48</v>
      </c>
      <c r="BK35" s="1661" t="s">
        <v>81</v>
      </c>
      <c r="BL35" s="1661"/>
      <c r="BM35" s="1663">
        <v>0</v>
      </c>
      <c r="BN35" s="1663">
        <v>252</v>
      </c>
      <c r="BO35" s="1674">
        <f t="shared" si="24"/>
        <v>0</v>
      </c>
      <c r="BP35" s="1673">
        <f t="shared" si="25"/>
        <v>1</v>
      </c>
      <c r="BQ35" s="1661" t="s">
        <v>81</v>
      </c>
      <c r="BR35" s="1663"/>
      <c r="BS35" s="1663">
        <v>748</v>
      </c>
      <c r="BT35" s="1663">
        <v>73819</v>
      </c>
      <c r="BU35" s="1675">
        <f t="shared" si="26"/>
        <v>1.013289261572224</v>
      </c>
      <c r="BV35" s="1673">
        <f t="shared" si="27"/>
        <v>5</v>
      </c>
      <c r="BW35" s="1661" t="s">
        <v>81</v>
      </c>
      <c r="BX35" s="1661"/>
      <c r="BY35" s="1676">
        <v>6411</v>
      </c>
      <c r="BZ35" s="1676">
        <v>1789</v>
      </c>
      <c r="CA35" s="1677">
        <f t="shared" si="28"/>
        <v>0.27905163001091876</v>
      </c>
      <c r="CB35" s="1629">
        <f t="shared" si="29"/>
        <v>35</v>
      </c>
      <c r="CC35" s="1661" t="s">
        <v>81</v>
      </c>
      <c r="CD35" s="1661"/>
      <c r="CE35" s="1678">
        <f t="shared" si="30"/>
        <v>8.353729918205888</v>
      </c>
      <c r="CF35" s="1679">
        <f t="shared" si="31"/>
        <v>50</v>
      </c>
      <c r="CG35" s="1678">
        <f t="shared" si="38"/>
        <v>1.681615280037533</v>
      </c>
      <c r="CH35" s="1679">
        <f t="shared" si="33"/>
        <v>46</v>
      </c>
      <c r="CI35" s="1680">
        <f t="shared" si="39"/>
        <v>4.461663045941013</v>
      </c>
      <c r="CJ35" s="1635">
        <f t="shared" si="35"/>
        <v>50</v>
      </c>
    </row>
    <row r="36" spans="1:88" ht="11.25">
      <c r="A36" s="1660" t="s">
        <v>30</v>
      </c>
      <c r="B36" s="1661" t="s">
        <v>82</v>
      </c>
      <c r="C36" s="1662">
        <v>12205</v>
      </c>
      <c r="D36" s="1663">
        <v>11990</v>
      </c>
      <c r="E36" s="1664">
        <v>29291</v>
      </c>
      <c r="F36" s="1665">
        <f t="shared" si="0"/>
        <v>2.442952460383653</v>
      </c>
      <c r="G36" s="1663"/>
      <c r="H36" s="1666">
        <v>692817</v>
      </c>
      <c r="I36" s="1667">
        <f t="shared" si="1"/>
        <v>56765.01433838591</v>
      </c>
      <c r="J36" s="1668">
        <f t="shared" si="2"/>
        <v>10</v>
      </c>
      <c r="K36" s="1661" t="s">
        <v>82</v>
      </c>
      <c r="L36" s="1720" t="s">
        <v>82</v>
      </c>
      <c r="M36" s="1669">
        <v>293521</v>
      </c>
      <c r="N36" s="1670">
        <f t="shared" si="3"/>
        <v>24049.24211388775</v>
      </c>
      <c r="O36" s="1666">
        <f t="shared" si="4"/>
        <v>5</v>
      </c>
      <c r="P36" s="1671">
        <f t="shared" si="5"/>
        <v>0.35585894687836434</v>
      </c>
      <c r="Q36" s="1661"/>
      <c r="R36" s="1666">
        <v>172023</v>
      </c>
      <c r="S36" s="1668">
        <f t="shared" si="6"/>
        <v>14094.469479721425</v>
      </c>
      <c r="T36" s="1668">
        <f t="shared" si="7"/>
        <v>19</v>
      </c>
      <c r="U36" s="1671">
        <f t="shared" si="8"/>
        <v>0.20855721947954958</v>
      </c>
      <c r="V36" s="1666">
        <f t="shared" si="9"/>
        <v>13</v>
      </c>
      <c r="W36" s="1661" t="s">
        <v>82</v>
      </c>
      <c r="X36" s="1661"/>
      <c r="Y36" s="1666">
        <v>139945</v>
      </c>
      <c r="Z36" s="1668">
        <f t="shared" si="10"/>
        <v>11466.202376075378</v>
      </c>
      <c r="AA36" s="1668">
        <f t="shared" si="11"/>
        <v>34</v>
      </c>
      <c r="AB36" s="1671">
        <f t="shared" si="12"/>
        <v>0.1696664985499937</v>
      </c>
      <c r="AC36" s="1666">
        <f t="shared" si="13"/>
        <v>49</v>
      </c>
      <c r="AD36" s="1661" t="s">
        <v>82</v>
      </c>
      <c r="AE36" s="1661"/>
      <c r="AF36" s="1666">
        <v>824824</v>
      </c>
      <c r="AG36" s="1668">
        <f t="shared" si="14"/>
        <v>67580.82752970094</v>
      </c>
      <c r="AH36" s="1668">
        <f t="shared" si="15"/>
        <v>13</v>
      </c>
      <c r="AI36" s="1661" t="s">
        <v>82</v>
      </c>
      <c r="AJ36" s="1666"/>
      <c r="AK36" s="1666"/>
      <c r="AL36" s="1663">
        <v>0</v>
      </c>
      <c r="AM36" s="1663">
        <v>845</v>
      </c>
      <c r="AN36" s="1672">
        <f t="shared" si="36"/>
        <v>0</v>
      </c>
      <c r="AO36" s="1673">
        <f t="shared" si="37"/>
        <v>1</v>
      </c>
      <c r="AP36" s="1661" t="s">
        <v>82</v>
      </c>
      <c r="AQ36" s="1661"/>
      <c r="AR36" s="1661"/>
      <c r="AS36" s="1663">
        <v>2</v>
      </c>
      <c r="AT36" s="1663">
        <v>1831</v>
      </c>
      <c r="AU36" s="1674">
        <f t="shared" si="18"/>
        <v>0.0010922992900054614</v>
      </c>
      <c r="AV36" s="1673">
        <f t="shared" si="19"/>
        <v>16</v>
      </c>
      <c r="AW36" s="1661" t="s">
        <v>82</v>
      </c>
      <c r="AX36" s="1661"/>
      <c r="AY36" s="1661"/>
      <c r="AZ36" s="1663">
        <v>4</v>
      </c>
      <c r="BA36" s="1663">
        <v>155</v>
      </c>
      <c r="BB36" s="1674">
        <f t="shared" si="20"/>
        <v>0.025806451612903226</v>
      </c>
      <c r="BC36" s="1667">
        <f t="shared" si="21"/>
        <v>23</v>
      </c>
      <c r="BD36" s="1661" t="s">
        <v>82</v>
      </c>
      <c r="BE36" s="1661"/>
      <c r="BF36" s="1661"/>
      <c r="BG36" s="1663">
        <v>26</v>
      </c>
      <c r="BH36" s="1663">
        <v>155</v>
      </c>
      <c r="BI36" s="1674">
        <f t="shared" si="22"/>
        <v>0.16774193548387098</v>
      </c>
      <c r="BJ36" s="1673">
        <f t="shared" si="23"/>
        <v>9</v>
      </c>
      <c r="BK36" s="1661" t="s">
        <v>82</v>
      </c>
      <c r="BL36" s="1661"/>
      <c r="BM36" s="1663">
        <v>89</v>
      </c>
      <c r="BN36" s="1663">
        <v>1837</v>
      </c>
      <c r="BO36" s="1674">
        <f t="shared" si="24"/>
        <v>0.048448557430593356</v>
      </c>
      <c r="BP36" s="1673">
        <f t="shared" si="25"/>
        <v>22</v>
      </c>
      <c r="BQ36" s="1661" t="s">
        <v>82</v>
      </c>
      <c r="BR36" s="1663"/>
      <c r="BS36" s="1663">
        <v>488</v>
      </c>
      <c r="BT36" s="1663">
        <v>23966</v>
      </c>
      <c r="BU36" s="1675">
        <f t="shared" si="26"/>
        <v>2.0362179754652425</v>
      </c>
      <c r="BV36" s="1673">
        <f t="shared" si="27"/>
        <v>43</v>
      </c>
      <c r="BW36" s="1661" t="s">
        <v>82</v>
      </c>
      <c r="BX36" s="1661"/>
      <c r="BY36" s="1676">
        <v>3712</v>
      </c>
      <c r="BZ36" s="1676">
        <v>684</v>
      </c>
      <c r="CA36" s="1677">
        <f t="shared" si="28"/>
        <v>0.18426724137931033</v>
      </c>
      <c r="CB36" s="1629">
        <f t="shared" si="29"/>
        <v>12</v>
      </c>
      <c r="CC36" s="1661" t="s">
        <v>82</v>
      </c>
      <c r="CD36" s="1661"/>
      <c r="CE36" s="1678">
        <f t="shared" si="30"/>
        <v>0.6941209401164922</v>
      </c>
      <c r="CF36" s="1679">
        <f t="shared" si="31"/>
        <v>17</v>
      </c>
      <c r="CG36" s="1678">
        <f t="shared" si="38"/>
        <v>0.4985030695594639</v>
      </c>
      <c r="CH36" s="1679">
        <f t="shared" si="33"/>
        <v>7</v>
      </c>
      <c r="CI36" s="1680">
        <f t="shared" si="39"/>
        <v>0.5800105156248924</v>
      </c>
      <c r="CJ36" s="1635">
        <f t="shared" si="35"/>
        <v>4</v>
      </c>
    </row>
    <row r="37" spans="1:88" ht="11.25">
      <c r="A37" s="1660" t="s">
        <v>27</v>
      </c>
      <c r="B37" s="1661" t="s">
        <v>83</v>
      </c>
      <c r="C37" s="1662">
        <v>5922</v>
      </c>
      <c r="D37" s="1663">
        <v>5399</v>
      </c>
      <c r="E37" s="1664">
        <v>13072</v>
      </c>
      <c r="F37" s="1665">
        <f aca="true" t="shared" si="40" ref="F37:F55">E37/D37</f>
        <v>2.4211891090942768</v>
      </c>
      <c r="G37" s="1663"/>
      <c r="H37" s="1666">
        <v>851657</v>
      </c>
      <c r="I37" s="1667">
        <f aca="true" t="shared" si="41" ref="I37:I55">H37*1000/C37</f>
        <v>143812.39446133064</v>
      </c>
      <c r="J37" s="1668">
        <f aca="true" t="shared" si="42" ref="J37:J54">RANK(I37,I$5:I$54,1)</f>
        <v>35</v>
      </c>
      <c r="K37" s="1661" t="s">
        <v>83</v>
      </c>
      <c r="L37" s="1720" t="s">
        <v>83</v>
      </c>
      <c r="M37" s="1669">
        <v>519456</v>
      </c>
      <c r="N37" s="1670">
        <f aca="true" t="shared" si="43" ref="N37:N55">M37*1000/C37</f>
        <v>87716.31205673759</v>
      </c>
      <c r="O37" s="1666">
        <f aca="true" t="shared" si="44" ref="O37:O54">RANK(N37,N$5:N$54,1)</f>
        <v>38</v>
      </c>
      <c r="P37" s="1671">
        <f aca="true" t="shared" si="45" ref="P37:P55">M37/AF37</f>
        <v>0.6576349721794945</v>
      </c>
      <c r="Q37" s="1661"/>
      <c r="R37" s="1666">
        <v>87011</v>
      </c>
      <c r="S37" s="1668">
        <f aca="true" t="shared" si="46" ref="S37:S55">R37*1000/C37</f>
        <v>14692.840256670044</v>
      </c>
      <c r="T37" s="1668">
        <f aca="true" t="shared" si="47" ref="T37:T54">RANK(S37,S$5:S$54,1)</f>
        <v>22</v>
      </c>
      <c r="U37" s="1671">
        <f aca="true" t="shared" si="48" ref="U37:U55">R37/AF37</f>
        <v>0.11015654177506852</v>
      </c>
      <c r="V37" s="1666">
        <f aca="true" t="shared" si="49" ref="V37:V54">RANK(U37,U$5:U$54,0)</f>
        <v>39</v>
      </c>
      <c r="W37" s="1661" t="s">
        <v>83</v>
      </c>
      <c r="X37" s="1661"/>
      <c r="Y37" s="1666">
        <v>45506</v>
      </c>
      <c r="Z37" s="1668">
        <f aca="true" t="shared" si="50" ref="Z37:Z55">Y37*1000/C37</f>
        <v>7684.228301249578</v>
      </c>
      <c r="AA37" s="1668">
        <f aca="true" t="shared" si="51" ref="AA37:AA54">RANK(Y37,Y$5:Y$54,1)</f>
        <v>11</v>
      </c>
      <c r="AB37" s="1671">
        <f aca="true" t="shared" si="52" ref="AB37:AB55">Y37/AF37</f>
        <v>0.05761091804503187</v>
      </c>
      <c r="AC37" s="1666">
        <f aca="true" t="shared" si="53" ref="AC37:AC54">RANK(AB37,AB$5:AB$54,1)</f>
        <v>18</v>
      </c>
      <c r="AD37" s="1661" t="s">
        <v>83</v>
      </c>
      <c r="AE37" s="1661"/>
      <c r="AF37" s="1666">
        <v>789885</v>
      </c>
      <c r="AG37" s="1668">
        <f aca="true" t="shared" si="54" ref="AG37:AG55">AF37*1000/C37</f>
        <v>133381.45896656535</v>
      </c>
      <c r="AH37" s="1668">
        <f aca="true" t="shared" si="55" ref="AH37:AH54">RANK(AG37,AG$5:AG$54,1)</f>
        <v>33</v>
      </c>
      <c r="AI37" s="1661" t="s">
        <v>83</v>
      </c>
      <c r="AJ37" s="1666"/>
      <c r="AK37" s="1666"/>
      <c r="AL37" s="1663">
        <v>0</v>
      </c>
      <c r="AM37" s="1663">
        <v>450</v>
      </c>
      <c r="AN37" s="1672">
        <f t="shared" si="36"/>
        <v>0</v>
      </c>
      <c r="AO37" s="1673">
        <f t="shared" si="37"/>
        <v>1</v>
      </c>
      <c r="AP37" s="1661" t="s">
        <v>83</v>
      </c>
      <c r="AQ37" s="1661"/>
      <c r="AR37" s="1661"/>
      <c r="AS37" s="1663">
        <v>0</v>
      </c>
      <c r="AT37" s="1663">
        <v>1405</v>
      </c>
      <c r="AU37" s="1674">
        <f aca="true" t="shared" si="56" ref="AU37:AU55">AS37/AT37</f>
        <v>0</v>
      </c>
      <c r="AV37" s="1673">
        <f aca="true" t="shared" si="57" ref="AV37:AV54">RANK(AU37,AU$5:AU$54,1)</f>
        <v>1</v>
      </c>
      <c r="AW37" s="1661" t="s">
        <v>83</v>
      </c>
      <c r="AX37" s="1661"/>
      <c r="AY37" s="1661"/>
      <c r="AZ37" s="1663">
        <v>2</v>
      </c>
      <c r="BA37" s="1663">
        <v>111</v>
      </c>
      <c r="BB37" s="1674">
        <f aca="true" t="shared" si="58" ref="BB37:BB55">AZ37/BA37</f>
        <v>0.018018018018018018</v>
      </c>
      <c r="BC37" s="1667">
        <f aca="true" t="shared" si="59" ref="BC37:BC54">RANK(BB37,BB$5:BB$54,1)</f>
        <v>19</v>
      </c>
      <c r="BD37" s="1661" t="s">
        <v>83</v>
      </c>
      <c r="BE37" s="1661"/>
      <c r="BF37" s="1661"/>
      <c r="BG37" s="1663">
        <v>53</v>
      </c>
      <c r="BH37" s="1663">
        <v>112</v>
      </c>
      <c r="BI37" s="1674">
        <f aca="true" t="shared" si="60" ref="BI37:BI55">BG37/BH37</f>
        <v>0.4732142857142857</v>
      </c>
      <c r="BJ37" s="1673">
        <f aca="true" t="shared" si="61" ref="BJ37:BJ54">RANK(BI37,BI$5:BI$54,1)</f>
        <v>27</v>
      </c>
      <c r="BK37" s="1661" t="s">
        <v>83</v>
      </c>
      <c r="BL37" s="1661"/>
      <c r="BM37" s="1663">
        <v>0</v>
      </c>
      <c r="BN37" s="1663">
        <v>1405</v>
      </c>
      <c r="BO37" s="1674">
        <f aca="true" t="shared" si="62" ref="BO37:BO55">BM37/BN37</f>
        <v>0</v>
      </c>
      <c r="BP37" s="1673">
        <f aca="true" t="shared" si="63" ref="BP37:BP54">RANK(BO37,BO$5:BO$54,1)</f>
        <v>1</v>
      </c>
      <c r="BQ37" s="1661" t="s">
        <v>83</v>
      </c>
      <c r="BR37" s="1663"/>
      <c r="BS37" s="1663">
        <v>427</v>
      </c>
      <c r="BT37" s="1663">
        <v>20776</v>
      </c>
      <c r="BU37" s="1675">
        <f aca="true" t="shared" si="64" ref="BU37:BU55">BS37*100/BT37</f>
        <v>2.055256064690027</v>
      </c>
      <c r="BV37" s="1673">
        <f aca="true" t="shared" si="65" ref="BV37:BV54">RANK(BU37,BU$5:BU$54,1)</f>
        <v>44</v>
      </c>
      <c r="BW37" s="1661" t="s">
        <v>83</v>
      </c>
      <c r="BX37" s="1661"/>
      <c r="BY37" s="1676">
        <v>1772</v>
      </c>
      <c r="BZ37" s="1676">
        <v>69</v>
      </c>
      <c r="CA37" s="1677">
        <f aca="true" t="shared" si="66" ref="CA37:CA55">BZ37/BY37</f>
        <v>0.03893905191873589</v>
      </c>
      <c r="CB37" s="1629">
        <f aca="true" t="shared" si="67" ref="CB37:CB54">RANK(CA37,CA$5:CA$54,1)</f>
        <v>1</v>
      </c>
      <c r="CC37" s="1661" t="s">
        <v>83</v>
      </c>
      <c r="CD37" s="1661"/>
      <c r="CE37" s="1678">
        <f aca="true" t="shared" si="68" ref="CE37:CE55">((I37/I$55+N37/N$55+S37/S$55+Z37/Z$55+AG37/AG$55)/5)*(F$55/F37)</f>
        <v>1.053831144383739</v>
      </c>
      <c r="CF37" s="1679">
        <f aca="true" t="shared" si="69" ref="CF37:CF54">RANK(CE37,CE$5:CE$54,1)</f>
        <v>31</v>
      </c>
      <c r="CG37" s="1678">
        <f t="shared" si="38"/>
        <v>0.39818631452343956</v>
      </c>
      <c r="CH37" s="1679">
        <f aca="true" t="shared" si="70" ref="CH37:CH54">RANK(CG37,CG$5:CG$54,1)</f>
        <v>3</v>
      </c>
      <c r="CI37" s="1680">
        <f t="shared" si="39"/>
        <v>0.6713716602985643</v>
      </c>
      <c r="CJ37" s="1635">
        <f aca="true" t="shared" si="71" ref="CJ37:CJ54">RANK(CI37,CI$5:CI$54,1)</f>
        <v>9</v>
      </c>
    </row>
    <row r="38" spans="1:88" ht="11.25">
      <c r="A38" s="1660" t="s">
        <v>31</v>
      </c>
      <c r="B38" s="1661" t="s">
        <v>84</v>
      </c>
      <c r="C38" s="1662">
        <v>15707</v>
      </c>
      <c r="D38" s="1663">
        <v>15033</v>
      </c>
      <c r="E38" s="1664">
        <v>38084</v>
      </c>
      <c r="F38" s="1665">
        <f t="shared" si="40"/>
        <v>2.5333599414621166</v>
      </c>
      <c r="G38" s="1663"/>
      <c r="H38" s="1666">
        <v>9435221</v>
      </c>
      <c r="I38" s="1667">
        <f t="shared" si="41"/>
        <v>600701.661679506</v>
      </c>
      <c r="J38" s="1668">
        <f t="shared" si="42"/>
        <v>47</v>
      </c>
      <c r="K38" s="1661" t="s">
        <v>84</v>
      </c>
      <c r="L38" s="1720" t="s">
        <v>84</v>
      </c>
      <c r="M38" s="1669">
        <v>2309108</v>
      </c>
      <c r="N38" s="1670">
        <f t="shared" si="43"/>
        <v>147011.3961927803</v>
      </c>
      <c r="O38" s="1666">
        <f t="shared" si="44"/>
        <v>43</v>
      </c>
      <c r="P38" s="1671">
        <f t="shared" si="45"/>
        <v>0.265936314629061</v>
      </c>
      <c r="Q38" s="1661"/>
      <c r="R38" s="1666">
        <v>1126890</v>
      </c>
      <c r="S38" s="1668">
        <f t="shared" si="46"/>
        <v>71744.44515184313</v>
      </c>
      <c r="T38" s="1668">
        <f t="shared" si="47"/>
        <v>47</v>
      </c>
      <c r="U38" s="1671">
        <f t="shared" si="48"/>
        <v>0.12978213820762932</v>
      </c>
      <c r="V38" s="1666">
        <f t="shared" si="49"/>
        <v>31</v>
      </c>
      <c r="W38" s="1661" t="s">
        <v>84</v>
      </c>
      <c r="X38" s="1661"/>
      <c r="Y38" s="1666">
        <v>293513</v>
      </c>
      <c r="Z38" s="1668">
        <f t="shared" si="50"/>
        <v>18686.763863245687</v>
      </c>
      <c r="AA38" s="1668">
        <f t="shared" si="51"/>
        <v>47</v>
      </c>
      <c r="AB38" s="1671">
        <f t="shared" si="52"/>
        <v>0.03380342778064931</v>
      </c>
      <c r="AC38" s="1666">
        <f t="shared" si="53"/>
        <v>5</v>
      </c>
      <c r="AD38" s="1661" t="s">
        <v>84</v>
      </c>
      <c r="AE38" s="1661"/>
      <c r="AF38" s="1666">
        <v>8682936</v>
      </c>
      <c r="AG38" s="1668">
        <f t="shared" si="54"/>
        <v>552806.7740497867</v>
      </c>
      <c r="AH38" s="1668">
        <f t="shared" si="55"/>
        <v>47</v>
      </c>
      <c r="AI38" s="1661" t="s">
        <v>84</v>
      </c>
      <c r="AJ38" s="1666"/>
      <c r="AK38" s="1666"/>
      <c r="AL38" s="1663">
        <v>124</v>
      </c>
      <c r="AM38" s="1663">
        <v>931</v>
      </c>
      <c r="AN38" s="1672">
        <f t="shared" si="36"/>
        <v>0.13319011815252416</v>
      </c>
      <c r="AO38" s="1673">
        <f t="shared" si="37"/>
        <v>49</v>
      </c>
      <c r="AP38" s="1661" t="s">
        <v>84</v>
      </c>
      <c r="AQ38" s="1661"/>
      <c r="AR38" s="1661"/>
      <c r="AS38" s="1663">
        <v>72</v>
      </c>
      <c r="AT38" s="1663">
        <v>1827</v>
      </c>
      <c r="AU38" s="1674">
        <f t="shared" si="56"/>
        <v>0.03940886699507389</v>
      </c>
      <c r="AV38" s="1673">
        <f t="shared" si="57"/>
        <v>47</v>
      </c>
      <c r="AW38" s="1661" t="s">
        <v>84</v>
      </c>
      <c r="AX38" s="1661"/>
      <c r="AY38" s="1661"/>
      <c r="AZ38" s="1663">
        <v>117</v>
      </c>
      <c r="BA38" s="1663">
        <v>711</v>
      </c>
      <c r="BB38" s="1674">
        <f t="shared" si="58"/>
        <v>0.16455696202531644</v>
      </c>
      <c r="BC38" s="1667">
        <f t="shared" si="59"/>
        <v>47</v>
      </c>
      <c r="BD38" s="1661" t="s">
        <v>84</v>
      </c>
      <c r="BE38" s="1661"/>
      <c r="BF38" s="1661"/>
      <c r="BG38" s="1663">
        <v>378</v>
      </c>
      <c r="BH38" s="1663">
        <v>708</v>
      </c>
      <c r="BI38" s="1674">
        <f t="shared" si="60"/>
        <v>0.5338983050847458</v>
      </c>
      <c r="BJ38" s="1673">
        <f t="shared" si="61"/>
        <v>37</v>
      </c>
      <c r="BK38" s="1661" t="s">
        <v>84</v>
      </c>
      <c r="BL38" s="1661"/>
      <c r="BM38" s="1663">
        <v>427</v>
      </c>
      <c r="BN38" s="1663">
        <v>1851</v>
      </c>
      <c r="BO38" s="1674">
        <f t="shared" si="62"/>
        <v>0.23068611561318206</v>
      </c>
      <c r="BP38" s="1673">
        <f t="shared" si="63"/>
        <v>41</v>
      </c>
      <c r="BQ38" s="1661" t="s">
        <v>84</v>
      </c>
      <c r="BR38" s="1663"/>
      <c r="BS38" s="1663">
        <v>1429</v>
      </c>
      <c r="BT38" s="1663">
        <v>137521</v>
      </c>
      <c r="BU38" s="1675">
        <f t="shared" si="64"/>
        <v>1.0391140262214498</v>
      </c>
      <c r="BV38" s="1673">
        <f t="shared" si="65"/>
        <v>6</v>
      </c>
      <c r="BW38" s="1661" t="s">
        <v>84</v>
      </c>
      <c r="BX38" s="1661"/>
      <c r="BY38" s="1676">
        <v>17367</v>
      </c>
      <c r="BZ38" s="1676">
        <v>6440</v>
      </c>
      <c r="CA38" s="1677">
        <f t="shared" si="66"/>
        <v>0.3708182184602983</v>
      </c>
      <c r="CB38" s="1629">
        <f t="shared" si="67"/>
        <v>47</v>
      </c>
      <c r="CC38" s="1661" t="s">
        <v>84</v>
      </c>
      <c r="CD38" s="1661"/>
      <c r="CE38" s="1678">
        <f t="shared" si="68"/>
        <v>3.315306642104</v>
      </c>
      <c r="CF38" s="1679">
        <f t="shared" si="69"/>
        <v>47</v>
      </c>
      <c r="CG38" s="1678">
        <f t="shared" si="38"/>
        <v>2.932165708978125</v>
      </c>
      <c r="CH38" s="1679">
        <f t="shared" si="70"/>
        <v>49</v>
      </c>
      <c r="CI38" s="1680">
        <f t="shared" si="39"/>
        <v>3.091807764447239</v>
      </c>
      <c r="CJ38" s="1635">
        <f t="shared" si="71"/>
        <v>48</v>
      </c>
    </row>
    <row r="39" spans="1:88" ht="11.25">
      <c r="A39" s="1660" t="s">
        <v>34</v>
      </c>
      <c r="B39" s="1661" t="s">
        <v>85</v>
      </c>
      <c r="C39" s="1662">
        <v>22461</v>
      </c>
      <c r="D39" s="1663">
        <v>19292</v>
      </c>
      <c r="E39" s="1664">
        <v>48857</v>
      </c>
      <c r="F39" s="1665">
        <f t="shared" si="40"/>
        <v>2.532500518349575</v>
      </c>
      <c r="G39" s="1663"/>
      <c r="H39" s="1666">
        <v>2641960</v>
      </c>
      <c r="I39" s="1667">
        <f t="shared" si="41"/>
        <v>117624.32661056943</v>
      </c>
      <c r="J39" s="1668">
        <f t="shared" si="42"/>
        <v>32</v>
      </c>
      <c r="K39" s="1661" t="s">
        <v>85</v>
      </c>
      <c r="L39" s="1720" t="s">
        <v>85</v>
      </c>
      <c r="M39" s="1669">
        <v>1588219</v>
      </c>
      <c r="N39" s="1670">
        <f t="shared" si="43"/>
        <v>70710.07524152976</v>
      </c>
      <c r="O39" s="1666">
        <f t="shared" si="44"/>
        <v>32</v>
      </c>
      <c r="P39" s="1671">
        <f t="shared" si="45"/>
        <v>0.5756308323061238</v>
      </c>
      <c r="Q39" s="1661"/>
      <c r="R39" s="1666">
        <v>431320</v>
      </c>
      <c r="S39" s="1668">
        <f t="shared" si="46"/>
        <v>19203.0630871288</v>
      </c>
      <c r="T39" s="1668">
        <f t="shared" si="47"/>
        <v>30</v>
      </c>
      <c r="U39" s="1671">
        <f t="shared" si="48"/>
        <v>0.15632673490889942</v>
      </c>
      <c r="V39" s="1666">
        <f t="shared" si="49"/>
        <v>27</v>
      </c>
      <c r="W39" s="1661" t="s">
        <v>85</v>
      </c>
      <c r="X39" s="1661"/>
      <c r="Y39" s="1666">
        <v>168964</v>
      </c>
      <c r="Z39" s="1668">
        <f t="shared" si="50"/>
        <v>7522.550198121188</v>
      </c>
      <c r="AA39" s="1668">
        <f t="shared" si="51"/>
        <v>37</v>
      </c>
      <c r="AB39" s="1671">
        <f t="shared" si="52"/>
        <v>0.061238965123683764</v>
      </c>
      <c r="AC39" s="1666">
        <f t="shared" si="53"/>
        <v>23</v>
      </c>
      <c r="AD39" s="1661" t="s">
        <v>85</v>
      </c>
      <c r="AE39" s="1661"/>
      <c r="AF39" s="1666">
        <v>2759093</v>
      </c>
      <c r="AG39" s="1668">
        <f t="shared" si="54"/>
        <v>122839.27696896844</v>
      </c>
      <c r="AH39" s="1668">
        <f t="shared" si="55"/>
        <v>32</v>
      </c>
      <c r="AI39" s="1661" t="s">
        <v>85</v>
      </c>
      <c r="AJ39" s="1666"/>
      <c r="AK39" s="1666"/>
      <c r="AL39" s="1663">
        <v>0</v>
      </c>
      <c r="AM39" s="1663">
        <v>724</v>
      </c>
      <c r="AN39" s="1672">
        <f t="shared" si="36"/>
        <v>0</v>
      </c>
      <c r="AO39" s="1673">
        <f t="shared" si="37"/>
        <v>1</v>
      </c>
      <c r="AP39" s="1661" t="s">
        <v>85</v>
      </c>
      <c r="AQ39" s="1661"/>
      <c r="AR39" s="1661"/>
      <c r="AS39" s="1663">
        <v>6</v>
      </c>
      <c r="AT39" s="1663">
        <v>1970</v>
      </c>
      <c r="AU39" s="1674">
        <f t="shared" si="56"/>
        <v>0.003045685279187817</v>
      </c>
      <c r="AV39" s="1673">
        <f t="shared" si="57"/>
        <v>22</v>
      </c>
      <c r="AW39" s="1661" t="s">
        <v>85</v>
      </c>
      <c r="AX39" s="1661"/>
      <c r="AY39" s="1661"/>
      <c r="AZ39" s="1663">
        <v>12</v>
      </c>
      <c r="BA39" s="1663">
        <v>850</v>
      </c>
      <c r="BB39" s="1674">
        <f t="shared" si="58"/>
        <v>0.01411764705882353</v>
      </c>
      <c r="BC39" s="1667">
        <f t="shared" si="59"/>
        <v>14</v>
      </c>
      <c r="BD39" s="1661" t="s">
        <v>85</v>
      </c>
      <c r="BE39" s="1661"/>
      <c r="BF39" s="1661"/>
      <c r="BG39" s="1663">
        <v>509</v>
      </c>
      <c r="BH39" s="1663">
        <v>849</v>
      </c>
      <c r="BI39" s="1674">
        <f t="shared" si="60"/>
        <v>0.5995288574793876</v>
      </c>
      <c r="BJ39" s="1673">
        <f t="shared" si="61"/>
        <v>42</v>
      </c>
      <c r="BK39" s="1661" t="s">
        <v>85</v>
      </c>
      <c r="BL39" s="1661"/>
      <c r="BM39" s="1663">
        <v>286</v>
      </c>
      <c r="BN39" s="1663">
        <v>1971</v>
      </c>
      <c r="BO39" s="1674">
        <f t="shared" si="62"/>
        <v>0.14510400811770674</v>
      </c>
      <c r="BP39" s="1673">
        <f t="shared" si="63"/>
        <v>37</v>
      </c>
      <c r="BQ39" s="1661" t="s">
        <v>85</v>
      </c>
      <c r="BR39" s="1663"/>
      <c r="BS39" s="1663">
        <v>1323</v>
      </c>
      <c r="BT39" s="1663">
        <v>110491</v>
      </c>
      <c r="BU39" s="1675">
        <f t="shared" si="64"/>
        <v>1.1973825922473325</v>
      </c>
      <c r="BV39" s="1673">
        <f t="shared" si="65"/>
        <v>14</v>
      </c>
      <c r="BW39" s="1661" t="s">
        <v>85</v>
      </c>
      <c r="BX39" s="1661"/>
      <c r="BY39" s="1676">
        <v>30523</v>
      </c>
      <c r="BZ39" s="1676">
        <v>7205</v>
      </c>
      <c r="CA39" s="1677">
        <f t="shared" si="66"/>
        <v>0.23605150214592274</v>
      </c>
      <c r="CB39" s="1629">
        <f t="shared" si="67"/>
        <v>23</v>
      </c>
      <c r="CC39" s="1661" t="s">
        <v>85</v>
      </c>
      <c r="CD39" s="1661"/>
      <c r="CE39" s="1678">
        <f t="shared" si="68"/>
        <v>0.9402427354006733</v>
      </c>
      <c r="CF39" s="1679">
        <f t="shared" si="69"/>
        <v>26</v>
      </c>
      <c r="CG39" s="1678">
        <f t="shared" si="38"/>
        <v>0.6991615937089586</v>
      </c>
      <c r="CH39" s="1679">
        <f t="shared" si="70"/>
        <v>19</v>
      </c>
      <c r="CI39" s="1680">
        <f t="shared" si="39"/>
        <v>0.7996120694138398</v>
      </c>
      <c r="CJ39" s="1635">
        <f t="shared" si="71"/>
        <v>16</v>
      </c>
    </row>
    <row r="40" spans="1:88" ht="11.25">
      <c r="A40" s="1660" t="s">
        <v>35</v>
      </c>
      <c r="B40" s="1661" t="s">
        <v>86</v>
      </c>
      <c r="C40" s="1662">
        <v>13389</v>
      </c>
      <c r="D40" s="1663">
        <v>12285</v>
      </c>
      <c r="E40" s="1664">
        <v>29936</v>
      </c>
      <c r="F40" s="1665">
        <f t="shared" si="40"/>
        <v>2.436792836792837</v>
      </c>
      <c r="G40" s="1663"/>
      <c r="H40" s="1666">
        <v>962587</v>
      </c>
      <c r="I40" s="1667">
        <f t="shared" si="41"/>
        <v>71893.86810067967</v>
      </c>
      <c r="J40" s="1668">
        <f t="shared" si="42"/>
        <v>14</v>
      </c>
      <c r="K40" s="1661" t="s">
        <v>86</v>
      </c>
      <c r="L40" s="1720" t="s">
        <v>86</v>
      </c>
      <c r="M40" s="1669">
        <v>478244</v>
      </c>
      <c r="N40" s="1670">
        <f t="shared" si="43"/>
        <v>35719.17245500037</v>
      </c>
      <c r="O40" s="1666">
        <f t="shared" si="44"/>
        <v>11</v>
      </c>
      <c r="P40" s="1671">
        <f t="shared" si="45"/>
        <v>0.5032002146453354</v>
      </c>
      <c r="Q40" s="1661"/>
      <c r="R40" s="1666">
        <v>183233</v>
      </c>
      <c r="S40" s="1668">
        <f t="shared" si="46"/>
        <v>13685.338710882068</v>
      </c>
      <c r="T40" s="1668">
        <f t="shared" si="47"/>
        <v>17</v>
      </c>
      <c r="U40" s="1671">
        <f t="shared" si="48"/>
        <v>0.19279465070154303</v>
      </c>
      <c r="V40" s="1666">
        <f t="shared" si="49"/>
        <v>17</v>
      </c>
      <c r="W40" s="1661" t="s">
        <v>86</v>
      </c>
      <c r="X40" s="1661"/>
      <c r="Y40" s="1666">
        <v>93077</v>
      </c>
      <c r="Z40" s="1668">
        <f t="shared" si="50"/>
        <v>6951.751437747404</v>
      </c>
      <c r="AA40" s="1668">
        <f t="shared" si="51"/>
        <v>28</v>
      </c>
      <c r="AB40" s="1671">
        <f t="shared" si="52"/>
        <v>0.09793403864668221</v>
      </c>
      <c r="AC40" s="1666">
        <f t="shared" si="53"/>
        <v>38</v>
      </c>
      <c r="AD40" s="1661" t="s">
        <v>86</v>
      </c>
      <c r="AE40" s="1661"/>
      <c r="AF40" s="1666">
        <v>950405</v>
      </c>
      <c r="AG40" s="1668">
        <f t="shared" si="54"/>
        <v>70984.01673015162</v>
      </c>
      <c r="AH40" s="1668">
        <f t="shared" si="55"/>
        <v>15</v>
      </c>
      <c r="AI40" s="1661" t="s">
        <v>86</v>
      </c>
      <c r="AJ40" s="1666"/>
      <c r="AK40" s="1666"/>
      <c r="AL40" s="1663">
        <v>8</v>
      </c>
      <c r="AM40" s="1663">
        <v>684</v>
      </c>
      <c r="AN40" s="1672">
        <f t="shared" si="36"/>
        <v>0.011695906432748537</v>
      </c>
      <c r="AO40" s="1673">
        <f t="shared" si="37"/>
        <v>30</v>
      </c>
      <c r="AP40" s="1661" t="s">
        <v>86</v>
      </c>
      <c r="AQ40" s="1661"/>
      <c r="AR40" s="1661"/>
      <c r="AS40" s="1663">
        <v>25</v>
      </c>
      <c r="AT40" s="1663">
        <v>2309</v>
      </c>
      <c r="AU40" s="1674">
        <f t="shared" si="56"/>
        <v>0.010827197921177999</v>
      </c>
      <c r="AV40" s="1673">
        <f t="shared" si="57"/>
        <v>38</v>
      </c>
      <c r="AW40" s="1661" t="s">
        <v>86</v>
      </c>
      <c r="AX40" s="1661"/>
      <c r="AY40" s="1661"/>
      <c r="AZ40" s="1663">
        <v>34</v>
      </c>
      <c r="BA40" s="1663">
        <v>241</v>
      </c>
      <c r="BB40" s="1674">
        <f t="shared" si="58"/>
        <v>0.14107883817427386</v>
      </c>
      <c r="BC40" s="1667">
        <f t="shared" si="59"/>
        <v>46</v>
      </c>
      <c r="BD40" s="1661" t="s">
        <v>86</v>
      </c>
      <c r="BE40" s="1661"/>
      <c r="BF40" s="1661"/>
      <c r="BG40" s="1663">
        <v>86</v>
      </c>
      <c r="BH40" s="1663">
        <v>248</v>
      </c>
      <c r="BI40" s="1674">
        <f t="shared" si="60"/>
        <v>0.3467741935483871</v>
      </c>
      <c r="BJ40" s="1673">
        <f t="shared" si="61"/>
        <v>15</v>
      </c>
      <c r="BK40" s="1661" t="s">
        <v>86</v>
      </c>
      <c r="BL40" s="1661"/>
      <c r="BM40" s="1663">
        <v>63</v>
      </c>
      <c r="BN40" s="1663">
        <v>2315</v>
      </c>
      <c r="BO40" s="1674">
        <f t="shared" si="62"/>
        <v>0.027213822894168467</v>
      </c>
      <c r="BP40" s="1673">
        <f t="shared" si="63"/>
        <v>15</v>
      </c>
      <c r="BQ40" s="1661" t="s">
        <v>86</v>
      </c>
      <c r="BR40" s="1663"/>
      <c r="BS40" s="1663">
        <v>802</v>
      </c>
      <c r="BT40" s="1663">
        <v>47019</v>
      </c>
      <c r="BU40" s="1675">
        <f t="shared" si="64"/>
        <v>1.7056934430762032</v>
      </c>
      <c r="BV40" s="1673">
        <f t="shared" si="65"/>
        <v>33</v>
      </c>
      <c r="BW40" s="1661" t="s">
        <v>86</v>
      </c>
      <c r="BX40" s="1661"/>
      <c r="BY40" s="1676">
        <v>23571</v>
      </c>
      <c r="BZ40" s="1676">
        <v>7787</v>
      </c>
      <c r="CA40" s="1677">
        <f t="shared" si="66"/>
        <v>0.33036358236816427</v>
      </c>
      <c r="CB40" s="1629">
        <f t="shared" si="67"/>
        <v>42</v>
      </c>
      <c r="CC40" s="1661" t="s">
        <v>86</v>
      </c>
      <c r="CD40" s="1661"/>
      <c r="CE40" s="1678">
        <f t="shared" si="68"/>
        <v>0.6449842063379492</v>
      </c>
      <c r="CF40" s="1679">
        <f t="shared" si="69"/>
        <v>14</v>
      </c>
      <c r="CG40" s="1678">
        <f t="shared" si="38"/>
        <v>1.1084446571299584</v>
      </c>
      <c r="CH40" s="1679">
        <f t="shared" si="70"/>
        <v>32</v>
      </c>
      <c r="CI40" s="1680">
        <f t="shared" si="39"/>
        <v>0.9153361359666213</v>
      </c>
      <c r="CJ40" s="1635">
        <f t="shared" si="71"/>
        <v>24</v>
      </c>
    </row>
    <row r="41" spans="1:88" ht="11.25">
      <c r="A41" s="1660" t="s">
        <v>36</v>
      </c>
      <c r="B41" s="1661" t="s">
        <v>87</v>
      </c>
      <c r="C41" s="1662">
        <v>12065</v>
      </c>
      <c r="D41" s="1663">
        <v>7532</v>
      </c>
      <c r="E41" s="1664">
        <v>18239</v>
      </c>
      <c r="F41" s="1665">
        <f t="shared" si="40"/>
        <v>2.4215347849176845</v>
      </c>
      <c r="G41" s="1663"/>
      <c r="H41" s="1666">
        <v>1191613</v>
      </c>
      <c r="I41" s="1667">
        <f t="shared" si="41"/>
        <v>98766.10029009532</v>
      </c>
      <c r="J41" s="1668">
        <f t="shared" si="42"/>
        <v>24</v>
      </c>
      <c r="K41" s="1661" t="s">
        <v>87</v>
      </c>
      <c r="L41" s="1720" t="s">
        <v>87</v>
      </c>
      <c r="M41" s="1669">
        <v>723430</v>
      </c>
      <c r="N41" s="1670">
        <f t="shared" si="43"/>
        <v>59961.044343141315</v>
      </c>
      <c r="O41" s="1666">
        <f t="shared" si="44"/>
        <v>24</v>
      </c>
      <c r="P41" s="1671">
        <f t="shared" si="45"/>
        <v>0.651025543188723</v>
      </c>
      <c r="Q41" s="1661"/>
      <c r="R41" s="1666">
        <v>109160</v>
      </c>
      <c r="S41" s="1668">
        <f t="shared" si="46"/>
        <v>9047.658516369664</v>
      </c>
      <c r="T41" s="1668">
        <f t="shared" si="47"/>
        <v>8</v>
      </c>
      <c r="U41" s="1671">
        <f t="shared" si="48"/>
        <v>0.09823472664180502</v>
      </c>
      <c r="V41" s="1666">
        <f t="shared" si="49"/>
        <v>44</v>
      </c>
      <c r="W41" s="1661" t="s">
        <v>87</v>
      </c>
      <c r="X41" s="1661"/>
      <c r="Y41" s="1666">
        <v>73537</v>
      </c>
      <c r="Z41" s="1668">
        <f t="shared" si="50"/>
        <v>6095.068379610443</v>
      </c>
      <c r="AA41" s="1668">
        <f t="shared" si="51"/>
        <v>24</v>
      </c>
      <c r="AB41" s="1671">
        <f t="shared" si="52"/>
        <v>0.06617705288620754</v>
      </c>
      <c r="AC41" s="1666">
        <f t="shared" si="53"/>
        <v>25</v>
      </c>
      <c r="AD41" s="1661" t="s">
        <v>87</v>
      </c>
      <c r="AE41" s="1661"/>
      <c r="AF41" s="1666">
        <v>1111216</v>
      </c>
      <c r="AG41" s="1668">
        <f t="shared" si="54"/>
        <v>92102.4450891007</v>
      </c>
      <c r="AH41" s="1668">
        <f t="shared" si="55"/>
        <v>22</v>
      </c>
      <c r="AI41" s="1661" t="s">
        <v>87</v>
      </c>
      <c r="AJ41" s="1666"/>
      <c r="AK41" s="1666"/>
      <c r="AL41" s="1663">
        <v>0</v>
      </c>
      <c r="AM41" s="1663">
        <v>554</v>
      </c>
      <c r="AN41" s="1672">
        <f t="shared" si="36"/>
        <v>0</v>
      </c>
      <c r="AO41" s="1673">
        <f t="shared" si="37"/>
        <v>1</v>
      </c>
      <c r="AP41" s="1661" t="s">
        <v>87</v>
      </c>
      <c r="AQ41" s="1661"/>
      <c r="AR41" s="1661"/>
      <c r="AS41" s="1663">
        <v>22</v>
      </c>
      <c r="AT41" s="1663">
        <v>2775</v>
      </c>
      <c r="AU41" s="1674">
        <f t="shared" si="56"/>
        <v>0.007927927927927928</v>
      </c>
      <c r="AV41" s="1673">
        <f t="shared" si="57"/>
        <v>35</v>
      </c>
      <c r="AW41" s="1661" t="s">
        <v>87</v>
      </c>
      <c r="AX41" s="1661"/>
      <c r="AY41" s="1661"/>
      <c r="AZ41" s="1663">
        <v>0</v>
      </c>
      <c r="BA41" s="1663">
        <v>171</v>
      </c>
      <c r="BB41" s="1674">
        <f t="shared" si="58"/>
        <v>0</v>
      </c>
      <c r="BC41" s="1667">
        <f t="shared" si="59"/>
        <v>1</v>
      </c>
      <c r="BD41" s="1661" t="s">
        <v>87</v>
      </c>
      <c r="BE41" s="1661"/>
      <c r="BF41" s="1661"/>
      <c r="BG41" s="1663">
        <v>67</v>
      </c>
      <c r="BH41" s="1663">
        <v>172</v>
      </c>
      <c r="BI41" s="1674">
        <f t="shared" si="60"/>
        <v>0.38953488372093026</v>
      </c>
      <c r="BJ41" s="1673">
        <f t="shared" si="61"/>
        <v>18</v>
      </c>
      <c r="BK41" s="1661" t="s">
        <v>87</v>
      </c>
      <c r="BL41" s="1661"/>
      <c r="BM41" s="1663">
        <v>197</v>
      </c>
      <c r="BN41" s="1663">
        <v>2785</v>
      </c>
      <c r="BO41" s="1674">
        <f t="shared" si="62"/>
        <v>0.07073608617594256</v>
      </c>
      <c r="BP41" s="1673">
        <f t="shared" si="63"/>
        <v>28</v>
      </c>
      <c r="BQ41" s="1661" t="s">
        <v>87</v>
      </c>
      <c r="BR41" s="1663"/>
      <c r="BS41" s="1663">
        <v>488</v>
      </c>
      <c r="BT41" s="1663">
        <v>35282</v>
      </c>
      <c r="BU41" s="1675">
        <f t="shared" si="64"/>
        <v>1.383141545263874</v>
      </c>
      <c r="BV41" s="1673">
        <f t="shared" si="65"/>
        <v>21</v>
      </c>
      <c r="BW41" s="1661" t="s">
        <v>87</v>
      </c>
      <c r="BX41" s="1661"/>
      <c r="BY41" s="1676">
        <v>6626</v>
      </c>
      <c r="BZ41" s="1676">
        <v>1679</v>
      </c>
      <c r="CA41" s="1677">
        <f t="shared" si="66"/>
        <v>0.25339571385451254</v>
      </c>
      <c r="CB41" s="1629">
        <f t="shared" si="67"/>
        <v>29</v>
      </c>
      <c r="CC41" s="1661" t="s">
        <v>87</v>
      </c>
      <c r="CD41" s="1661"/>
      <c r="CE41" s="1678">
        <f t="shared" si="68"/>
        <v>0.7336080109457196</v>
      </c>
      <c r="CF41" s="1679">
        <f t="shared" si="69"/>
        <v>19</v>
      </c>
      <c r="CG41" s="1678">
        <f t="shared" si="38"/>
        <v>0.6188805468018171</v>
      </c>
      <c r="CH41" s="1679">
        <f t="shared" si="70"/>
        <v>13</v>
      </c>
      <c r="CI41" s="1680">
        <f t="shared" si="39"/>
        <v>0.6666836568617764</v>
      </c>
      <c r="CJ41" s="1635">
        <f t="shared" si="71"/>
        <v>8</v>
      </c>
    </row>
    <row r="42" spans="1:88" ht="11.25">
      <c r="A42" s="1660" t="s">
        <v>37</v>
      </c>
      <c r="B42" s="1661" t="s">
        <v>88</v>
      </c>
      <c r="C42" s="1662">
        <v>43283</v>
      </c>
      <c r="D42" s="1663">
        <v>39890</v>
      </c>
      <c r="E42" s="1664">
        <v>88320</v>
      </c>
      <c r="F42" s="1665">
        <f t="shared" si="40"/>
        <v>2.2140887440461268</v>
      </c>
      <c r="G42" s="1663"/>
      <c r="H42" s="1666">
        <v>4842256</v>
      </c>
      <c r="I42" s="1667">
        <f t="shared" si="41"/>
        <v>111874.31555114017</v>
      </c>
      <c r="J42" s="1668">
        <f t="shared" si="42"/>
        <v>30</v>
      </c>
      <c r="K42" s="1661" t="s">
        <v>88</v>
      </c>
      <c r="L42" s="1720" t="s">
        <v>88</v>
      </c>
      <c r="M42" s="1669">
        <v>2122168</v>
      </c>
      <c r="N42" s="1670">
        <f t="shared" si="43"/>
        <v>49030.057990435045</v>
      </c>
      <c r="O42" s="1666">
        <f t="shared" si="44"/>
        <v>18</v>
      </c>
      <c r="P42" s="1671">
        <f t="shared" si="45"/>
        <v>0.48757752202023996</v>
      </c>
      <c r="Q42" s="1661"/>
      <c r="R42" s="1666">
        <v>1214509</v>
      </c>
      <c r="S42" s="1668">
        <f t="shared" si="46"/>
        <v>28059.7232169674</v>
      </c>
      <c r="T42" s="1668">
        <f t="shared" si="47"/>
        <v>37</v>
      </c>
      <c r="U42" s="1671">
        <f t="shared" si="48"/>
        <v>0.2790388360823835</v>
      </c>
      <c r="V42" s="1666">
        <f t="shared" si="49"/>
        <v>3</v>
      </c>
      <c r="W42" s="1661" t="s">
        <v>88</v>
      </c>
      <c r="X42" s="1661"/>
      <c r="Y42" s="1666">
        <v>314245</v>
      </c>
      <c r="Z42" s="1668">
        <f t="shared" si="50"/>
        <v>7260.240741168588</v>
      </c>
      <c r="AA42" s="1668">
        <f t="shared" si="51"/>
        <v>48</v>
      </c>
      <c r="AB42" s="1671">
        <f t="shared" si="52"/>
        <v>0.07219918423388266</v>
      </c>
      <c r="AC42" s="1666">
        <f t="shared" si="53"/>
        <v>30</v>
      </c>
      <c r="AD42" s="1661" t="s">
        <v>88</v>
      </c>
      <c r="AE42" s="1661"/>
      <c r="AF42" s="1666">
        <v>4352473</v>
      </c>
      <c r="AG42" s="1668">
        <f t="shared" si="54"/>
        <v>100558.48716586188</v>
      </c>
      <c r="AH42" s="1668">
        <f t="shared" si="55"/>
        <v>25</v>
      </c>
      <c r="AI42" s="1661" t="s">
        <v>88</v>
      </c>
      <c r="AJ42" s="1666"/>
      <c r="AK42" s="1666"/>
      <c r="AL42" s="1663">
        <v>15</v>
      </c>
      <c r="AM42" s="1663">
        <v>1069</v>
      </c>
      <c r="AN42" s="1672">
        <f t="shared" si="36"/>
        <v>0.01403180542563143</v>
      </c>
      <c r="AO42" s="1673">
        <f t="shared" si="37"/>
        <v>32</v>
      </c>
      <c r="AP42" s="1661" t="s">
        <v>88</v>
      </c>
      <c r="AQ42" s="1661"/>
      <c r="AR42" s="1661"/>
      <c r="AS42" s="1663">
        <v>10</v>
      </c>
      <c r="AT42" s="1663">
        <v>1940</v>
      </c>
      <c r="AU42" s="1674">
        <f t="shared" si="56"/>
        <v>0.005154639175257732</v>
      </c>
      <c r="AV42" s="1673">
        <f t="shared" si="57"/>
        <v>28</v>
      </c>
      <c r="AW42" s="1661" t="s">
        <v>88</v>
      </c>
      <c r="AX42" s="1661"/>
      <c r="AY42" s="1661"/>
      <c r="AZ42" s="1663">
        <v>16</v>
      </c>
      <c r="BA42" s="1663">
        <v>673</v>
      </c>
      <c r="BB42" s="1674">
        <f t="shared" si="58"/>
        <v>0.0237741456166419</v>
      </c>
      <c r="BC42" s="1667">
        <f t="shared" si="59"/>
        <v>21</v>
      </c>
      <c r="BD42" s="1661" t="s">
        <v>88</v>
      </c>
      <c r="BE42" s="1661"/>
      <c r="BF42" s="1661"/>
      <c r="BG42" s="1663">
        <v>297</v>
      </c>
      <c r="BH42" s="1663">
        <v>688</v>
      </c>
      <c r="BI42" s="1674">
        <f t="shared" si="60"/>
        <v>0.4316860465116279</v>
      </c>
      <c r="BJ42" s="1673">
        <f t="shared" si="61"/>
        <v>23</v>
      </c>
      <c r="BK42" s="1661" t="s">
        <v>88</v>
      </c>
      <c r="BL42" s="1661"/>
      <c r="BM42" s="1663">
        <v>788</v>
      </c>
      <c r="BN42" s="1663">
        <v>1942</v>
      </c>
      <c r="BO42" s="1674">
        <f t="shared" si="62"/>
        <v>0.4057672502574665</v>
      </c>
      <c r="BP42" s="1673">
        <f t="shared" si="63"/>
        <v>49</v>
      </c>
      <c r="BQ42" s="1661" t="s">
        <v>88</v>
      </c>
      <c r="BR42" s="1663"/>
      <c r="BS42" s="1663">
        <v>1616</v>
      </c>
      <c r="BT42" s="1663">
        <v>108042</v>
      </c>
      <c r="BU42" s="1675">
        <f t="shared" si="64"/>
        <v>1.4957146294959367</v>
      </c>
      <c r="BV42" s="1673">
        <f t="shared" si="65"/>
        <v>29</v>
      </c>
      <c r="BW42" s="1661" t="s">
        <v>88</v>
      </c>
      <c r="BX42" s="1661"/>
      <c r="BY42" s="1676">
        <v>23527</v>
      </c>
      <c r="BZ42" s="1676">
        <v>9175</v>
      </c>
      <c r="CA42" s="1677">
        <f t="shared" si="66"/>
        <v>0.38997747269095084</v>
      </c>
      <c r="CB42" s="1629">
        <f t="shared" si="67"/>
        <v>49</v>
      </c>
      <c r="CC42" s="1661" t="s">
        <v>88</v>
      </c>
      <c r="CD42" s="1661"/>
      <c r="CE42" s="1678">
        <f t="shared" si="68"/>
        <v>1.04101081480957</v>
      </c>
      <c r="CF42" s="1679">
        <f t="shared" si="69"/>
        <v>30</v>
      </c>
      <c r="CG42" s="1678">
        <f t="shared" si="38"/>
        <v>1.2945431259388618</v>
      </c>
      <c r="CH42" s="1679">
        <f t="shared" si="70"/>
        <v>37</v>
      </c>
      <c r="CI42" s="1680">
        <f t="shared" si="39"/>
        <v>1.1889046629683235</v>
      </c>
      <c r="CJ42" s="1635">
        <f t="shared" si="71"/>
        <v>36</v>
      </c>
    </row>
    <row r="43" spans="1:88" ht="11.25">
      <c r="A43" s="1660" t="s">
        <v>38</v>
      </c>
      <c r="B43" s="1661" t="s">
        <v>89</v>
      </c>
      <c r="C43" s="1662">
        <v>1102</v>
      </c>
      <c r="D43" s="1663">
        <v>1102</v>
      </c>
      <c r="E43" s="1664">
        <v>2898</v>
      </c>
      <c r="F43" s="1665">
        <f t="shared" si="40"/>
        <v>2.629764065335753</v>
      </c>
      <c r="G43" s="1663"/>
      <c r="H43" s="1666">
        <v>402918</v>
      </c>
      <c r="I43" s="1667">
        <f t="shared" si="41"/>
        <v>365624.3194192377</v>
      </c>
      <c r="J43" s="1668">
        <f t="shared" si="42"/>
        <v>44</v>
      </c>
      <c r="K43" s="1661" t="s">
        <v>89</v>
      </c>
      <c r="L43" s="1720" t="s">
        <v>89</v>
      </c>
      <c r="M43" s="1669">
        <v>184844</v>
      </c>
      <c r="N43" s="1670">
        <f t="shared" si="43"/>
        <v>167735.02722323049</v>
      </c>
      <c r="O43" s="1666">
        <f t="shared" si="44"/>
        <v>45</v>
      </c>
      <c r="P43" s="1671">
        <f t="shared" si="45"/>
        <v>0.46450335352905847</v>
      </c>
      <c r="Q43" s="1661"/>
      <c r="R43" s="1666">
        <v>82106</v>
      </c>
      <c r="S43" s="1668">
        <f t="shared" si="46"/>
        <v>74506.35208711434</v>
      </c>
      <c r="T43" s="1668">
        <f t="shared" si="47"/>
        <v>48</v>
      </c>
      <c r="U43" s="1671">
        <f t="shared" si="48"/>
        <v>0.2063281055639181</v>
      </c>
      <c r="V43" s="1666">
        <f t="shared" si="49"/>
        <v>16</v>
      </c>
      <c r="W43" s="1661" t="s">
        <v>89</v>
      </c>
      <c r="X43" s="1661"/>
      <c r="Y43" s="1666">
        <v>26978</v>
      </c>
      <c r="Z43" s="1668">
        <f t="shared" si="50"/>
        <v>24480.943738656988</v>
      </c>
      <c r="AA43" s="1668">
        <f t="shared" si="51"/>
        <v>3</v>
      </c>
      <c r="AB43" s="1671">
        <f t="shared" si="52"/>
        <v>0.06779431018321903</v>
      </c>
      <c r="AC43" s="1666">
        <f t="shared" si="53"/>
        <v>26</v>
      </c>
      <c r="AD43" s="1661" t="s">
        <v>89</v>
      </c>
      <c r="AE43" s="1661"/>
      <c r="AF43" s="1666">
        <v>397939</v>
      </c>
      <c r="AG43" s="1668">
        <f t="shared" si="54"/>
        <v>361106.17059891106</v>
      </c>
      <c r="AH43" s="1668">
        <f t="shared" si="55"/>
        <v>45</v>
      </c>
      <c r="AI43" s="1661" t="s">
        <v>89</v>
      </c>
      <c r="AJ43" s="1666"/>
      <c r="AK43" s="1666"/>
      <c r="AL43" s="1663">
        <v>0</v>
      </c>
      <c r="AM43" s="1663">
        <v>22</v>
      </c>
      <c r="AN43" s="1672">
        <f t="shared" si="36"/>
        <v>0</v>
      </c>
      <c r="AO43" s="1673">
        <f t="shared" si="37"/>
        <v>1</v>
      </c>
      <c r="AP43" s="1661" t="s">
        <v>89</v>
      </c>
      <c r="AQ43" s="1661"/>
      <c r="AR43" s="1661"/>
      <c r="AS43" s="1663">
        <v>5</v>
      </c>
      <c r="AT43" s="1663">
        <v>48</v>
      </c>
      <c r="AU43" s="1674">
        <f t="shared" si="56"/>
        <v>0.10416666666666667</v>
      </c>
      <c r="AV43" s="1673">
        <f t="shared" si="57"/>
        <v>49</v>
      </c>
      <c r="AW43" s="1661" t="s">
        <v>89</v>
      </c>
      <c r="AX43" s="1661"/>
      <c r="AY43" s="1661"/>
      <c r="AZ43" s="1663">
        <v>0</v>
      </c>
      <c r="BA43" s="1663">
        <v>49</v>
      </c>
      <c r="BB43" s="1674">
        <f t="shared" si="58"/>
        <v>0</v>
      </c>
      <c r="BC43" s="1667">
        <f t="shared" si="59"/>
        <v>1</v>
      </c>
      <c r="BD43" s="1661" t="s">
        <v>89</v>
      </c>
      <c r="BE43" s="1661"/>
      <c r="BF43" s="1661"/>
      <c r="BG43" s="1663">
        <v>31</v>
      </c>
      <c r="BH43" s="1663">
        <v>50</v>
      </c>
      <c r="BI43" s="1674">
        <f t="shared" si="60"/>
        <v>0.62</v>
      </c>
      <c r="BJ43" s="1673">
        <f t="shared" si="61"/>
        <v>43</v>
      </c>
      <c r="BK43" s="1661" t="s">
        <v>89</v>
      </c>
      <c r="BL43" s="1661"/>
      <c r="BM43" s="1663">
        <v>2</v>
      </c>
      <c r="BN43" s="1663">
        <v>48</v>
      </c>
      <c r="BO43" s="1674">
        <f t="shared" si="62"/>
        <v>0.041666666666666664</v>
      </c>
      <c r="BP43" s="1673">
        <f t="shared" si="63"/>
        <v>20</v>
      </c>
      <c r="BQ43" s="1661" t="s">
        <v>89</v>
      </c>
      <c r="BR43" s="1663"/>
      <c r="BS43" s="1663">
        <v>87</v>
      </c>
      <c r="BT43" s="1663">
        <v>8300</v>
      </c>
      <c r="BU43" s="1675">
        <f t="shared" si="64"/>
        <v>1.0481927710843373</v>
      </c>
      <c r="BV43" s="1673">
        <f t="shared" si="65"/>
        <v>7</v>
      </c>
      <c r="BW43" s="1661" t="s">
        <v>89</v>
      </c>
      <c r="BX43" s="1661"/>
      <c r="BY43" s="1676">
        <v>764</v>
      </c>
      <c r="BZ43" s="1676">
        <v>405</v>
      </c>
      <c r="CA43" s="1677">
        <f t="shared" si="66"/>
        <v>0.5301047120418848</v>
      </c>
      <c r="CB43" s="1629">
        <f t="shared" si="67"/>
        <v>50</v>
      </c>
      <c r="CC43" s="1661" t="s">
        <v>89</v>
      </c>
      <c r="CD43" s="1661"/>
      <c r="CE43" s="1678">
        <f t="shared" si="68"/>
        <v>2.793672387111071</v>
      </c>
      <c r="CF43" s="1679">
        <f t="shared" si="69"/>
        <v>45</v>
      </c>
      <c r="CG43" s="1678">
        <f t="shared" si="38"/>
        <v>2.3930164043728444</v>
      </c>
      <c r="CH43" s="1679">
        <f t="shared" si="70"/>
        <v>48</v>
      </c>
      <c r="CI43" s="1680">
        <f t="shared" si="39"/>
        <v>2.559956397180439</v>
      </c>
      <c r="CJ43" s="1635">
        <f t="shared" si="71"/>
        <v>47</v>
      </c>
    </row>
    <row r="44" spans="1:88" ht="11.25">
      <c r="A44" s="1660" t="s">
        <v>39</v>
      </c>
      <c r="B44" s="1661" t="s">
        <v>90</v>
      </c>
      <c r="C44" s="1662">
        <v>41582</v>
      </c>
      <c r="D44" s="1663">
        <v>41391</v>
      </c>
      <c r="E44" s="1664">
        <v>89543</v>
      </c>
      <c r="F44" s="1665">
        <f t="shared" si="40"/>
        <v>2.1633446884588436</v>
      </c>
      <c r="G44" s="1663"/>
      <c r="H44" s="1666">
        <v>1533940</v>
      </c>
      <c r="I44" s="1667">
        <f t="shared" si="41"/>
        <v>36889.51950363138</v>
      </c>
      <c r="J44" s="1668">
        <f t="shared" si="42"/>
        <v>1</v>
      </c>
      <c r="K44" s="1661" t="s">
        <v>90</v>
      </c>
      <c r="L44" s="1720" t="s">
        <v>90</v>
      </c>
      <c r="M44" s="1669">
        <v>745790</v>
      </c>
      <c r="N44" s="1670">
        <f t="shared" si="43"/>
        <v>17935.404742436633</v>
      </c>
      <c r="O44" s="1666">
        <f t="shared" si="44"/>
        <v>1</v>
      </c>
      <c r="P44" s="1671">
        <f t="shared" si="45"/>
        <v>0.5737216866320594</v>
      </c>
      <c r="Q44" s="1661"/>
      <c r="R44" s="1666">
        <v>303411</v>
      </c>
      <c r="S44" s="1668">
        <f t="shared" si="46"/>
        <v>7296.690875859747</v>
      </c>
      <c r="T44" s="1668">
        <f t="shared" si="47"/>
        <v>5</v>
      </c>
      <c r="U44" s="1671">
        <f t="shared" si="48"/>
        <v>0.23340815868102247</v>
      </c>
      <c r="V44" s="1666">
        <f t="shared" si="49"/>
        <v>11</v>
      </c>
      <c r="W44" s="1661" t="s">
        <v>90</v>
      </c>
      <c r="X44" s="1661"/>
      <c r="Y44" s="1666">
        <v>85681</v>
      </c>
      <c r="Z44" s="1668">
        <f t="shared" si="50"/>
        <v>2060.5309989899474</v>
      </c>
      <c r="AA44" s="1668">
        <f t="shared" si="51"/>
        <v>26</v>
      </c>
      <c r="AB44" s="1671">
        <f t="shared" si="52"/>
        <v>0.06591272051424861</v>
      </c>
      <c r="AC44" s="1666">
        <f t="shared" si="53"/>
        <v>24</v>
      </c>
      <c r="AD44" s="1661" t="s">
        <v>90</v>
      </c>
      <c r="AE44" s="1661"/>
      <c r="AF44" s="1666">
        <v>1299916</v>
      </c>
      <c r="AG44" s="1668">
        <f t="shared" si="54"/>
        <v>31261.50738300226</v>
      </c>
      <c r="AH44" s="1668">
        <f t="shared" si="55"/>
        <v>1</v>
      </c>
      <c r="AI44" s="1661" t="s">
        <v>90</v>
      </c>
      <c r="AJ44" s="1666"/>
      <c r="AK44" s="1666"/>
      <c r="AL44" s="1663">
        <v>0</v>
      </c>
      <c r="AM44" s="1663">
        <v>577</v>
      </c>
      <c r="AN44" s="1672">
        <f t="shared" si="36"/>
        <v>0</v>
      </c>
      <c r="AO44" s="1673">
        <f t="shared" si="37"/>
        <v>1</v>
      </c>
      <c r="AP44" s="1661" t="s">
        <v>90</v>
      </c>
      <c r="AQ44" s="1661"/>
      <c r="AR44" s="1661"/>
      <c r="AS44" s="1663">
        <v>1</v>
      </c>
      <c r="AT44" s="1663">
        <v>1310</v>
      </c>
      <c r="AU44" s="1674">
        <f t="shared" si="56"/>
        <v>0.0007633587786259542</v>
      </c>
      <c r="AV44" s="1673">
        <f t="shared" si="57"/>
        <v>14</v>
      </c>
      <c r="AW44" s="1661" t="s">
        <v>90</v>
      </c>
      <c r="AX44" s="1661"/>
      <c r="AY44" s="1661"/>
      <c r="AZ44" s="1663">
        <v>1</v>
      </c>
      <c r="BA44" s="1663">
        <v>266</v>
      </c>
      <c r="BB44" s="1674">
        <f t="shared" si="58"/>
        <v>0.0037593984962406013</v>
      </c>
      <c r="BC44" s="1667">
        <f t="shared" si="59"/>
        <v>12</v>
      </c>
      <c r="BD44" s="1661" t="s">
        <v>90</v>
      </c>
      <c r="BE44" s="1661"/>
      <c r="BF44" s="1661"/>
      <c r="BG44" s="1663">
        <v>117</v>
      </c>
      <c r="BH44" s="1663">
        <v>237</v>
      </c>
      <c r="BI44" s="1674">
        <f t="shared" si="60"/>
        <v>0.4936708860759494</v>
      </c>
      <c r="BJ44" s="1673">
        <f t="shared" si="61"/>
        <v>33</v>
      </c>
      <c r="BK44" s="1661" t="s">
        <v>90</v>
      </c>
      <c r="BL44" s="1661"/>
      <c r="BM44" s="1663">
        <v>90</v>
      </c>
      <c r="BN44" s="1663">
        <v>1306</v>
      </c>
      <c r="BO44" s="1674">
        <f t="shared" si="62"/>
        <v>0.06891271056661562</v>
      </c>
      <c r="BP44" s="1673">
        <f t="shared" si="63"/>
        <v>27</v>
      </c>
      <c r="BQ44" s="1661" t="s">
        <v>90</v>
      </c>
      <c r="BR44" s="1663"/>
      <c r="BS44" s="1663">
        <v>1093</v>
      </c>
      <c r="BT44" s="1663">
        <v>49434</v>
      </c>
      <c r="BU44" s="1675">
        <f t="shared" si="64"/>
        <v>2.2110288465428654</v>
      </c>
      <c r="BV44" s="1673">
        <f t="shared" si="65"/>
        <v>48</v>
      </c>
      <c r="BW44" s="1661" t="s">
        <v>90</v>
      </c>
      <c r="BX44" s="1661"/>
      <c r="BY44" s="1676">
        <v>9199</v>
      </c>
      <c r="BZ44" s="1676">
        <v>2174</v>
      </c>
      <c r="CA44" s="1677">
        <f t="shared" si="66"/>
        <v>0.23633003587346452</v>
      </c>
      <c r="CB44" s="1629">
        <f t="shared" si="67"/>
        <v>24</v>
      </c>
      <c r="CC44" s="1661" t="s">
        <v>90</v>
      </c>
      <c r="CD44" s="1661"/>
      <c r="CE44" s="1678">
        <f t="shared" si="68"/>
        <v>0.32297391285187327</v>
      </c>
      <c r="CF44" s="1679">
        <f t="shared" si="69"/>
        <v>1</v>
      </c>
      <c r="CG44" s="1678">
        <f t="shared" si="38"/>
        <v>0.6048804483383182</v>
      </c>
      <c r="CH44" s="1679">
        <f t="shared" si="70"/>
        <v>12</v>
      </c>
      <c r="CI44" s="1680">
        <f t="shared" si="39"/>
        <v>0.4874193918856329</v>
      </c>
      <c r="CJ44" s="1635">
        <f t="shared" si="71"/>
        <v>2</v>
      </c>
    </row>
    <row r="45" spans="1:88" ht="11.25">
      <c r="A45" s="1660" t="s">
        <v>40</v>
      </c>
      <c r="B45" s="1661" t="s">
        <v>91</v>
      </c>
      <c r="C45" s="1662">
        <v>8038</v>
      </c>
      <c r="D45" s="1663">
        <v>7873</v>
      </c>
      <c r="E45" s="1664">
        <v>18135</v>
      </c>
      <c r="F45" s="1665">
        <f t="shared" si="40"/>
        <v>2.303442144036581</v>
      </c>
      <c r="G45" s="1663"/>
      <c r="H45" s="1666">
        <v>426651</v>
      </c>
      <c r="I45" s="1667">
        <f t="shared" si="41"/>
        <v>53079.24856929584</v>
      </c>
      <c r="J45" s="1668">
        <f t="shared" si="42"/>
        <v>7</v>
      </c>
      <c r="K45" s="1661" t="s">
        <v>91</v>
      </c>
      <c r="L45" s="1720" t="s">
        <v>91</v>
      </c>
      <c r="M45" s="1669">
        <v>321887</v>
      </c>
      <c r="N45" s="1670">
        <f t="shared" si="43"/>
        <v>40045.658123911424</v>
      </c>
      <c r="O45" s="1666">
        <f t="shared" si="44"/>
        <v>16</v>
      </c>
      <c r="P45" s="1671">
        <f t="shared" si="45"/>
        <v>0.7252565763532924</v>
      </c>
      <c r="Q45" s="1661"/>
      <c r="R45" s="1666">
        <v>56129</v>
      </c>
      <c r="S45" s="1668">
        <f t="shared" si="46"/>
        <v>6982.95595919383</v>
      </c>
      <c r="T45" s="1668">
        <f t="shared" si="47"/>
        <v>4</v>
      </c>
      <c r="U45" s="1671">
        <f t="shared" si="48"/>
        <v>0.1264665127020785</v>
      </c>
      <c r="V45" s="1666">
        <f t="shared" si="49"/>
        <v>35</v>
      </c>
      <c r="W45" s="1661" t="s">
        <v>91</v>
      </c>
      <c r="X45" s="1661"/>
      <c r="Y45" s="1666">
        <v>46942</v>
      </c>
      <c r="Z45" s="1668">
        <f t="shared" si="50"/>
        <v>5840.009952724558</v>
      </c>
      <c r="AA45" s="1668">
        <f t="shared" si="51"/>
        <v>13</v>
      </c>
      <c r="AB45" s="1671">
        <f t="shared" si="52"/>
        <v>0.10576691263448432</v>
      </c>
      <c r="AC45" s="1666">
        <f t="shared" si="53"/>
        <v>42</v>
      </c>
      <c r="AD45" s="1661" t="s">
        <v>91</v>
      </c>
      <c r="AE45" s="1661"/>
      <c r="AF45" s="1666">
        <v>443825</v>
      </c>
      <c r="AG45" s="1668">
        <f t="shared" si="54"/>
        <v>55215.84971385917</v>
      </c>
      <c r="AH45" s="1668">
        <f t="shared" si="55"/>
        <v>9</v>
      </c>
      <c r="AI45" s="1661" t="s">
        <v>91</v>
      </c>
      <c r="AJ45" s="1666"/>
      <c r="AK45" s="1666"/>
      <c r="AL45" s="1663">
        <v>0</v>
      </c>
      <c r="AM45" s="1663">
        <v>611</v>
      </c>
      <c r="AN45" s="1672">
        <f t="shared" si="36"/>
        <v>0</v>
      </c>
      <c r="AO45" s="1673">
        <f t="shared" si="37"/>
        <v>1</v>
      </c>
      <c r="AP45" s="1661" t="s">
        <v>91</v>
      </c>
      <c r="AQ45" s="1661"/>
      <c r="AR45" s="1661"/>
      <c r="AS45" s="1663">
        <v>58</v>
      </c>
      <c r="AT45" s="1663">
        <v>2475</v>
      </c>
      <c r="AU45" s="1674">
        <f t="shared" si="56"/>
        <v>0.023434343434343436</v>
      </c>
      <c r="AV45" s="1673">
        <f t="shared" si="57"/>
        <v>43</v>
      </c>
      <c r="AW45" s="1661" t="s">
        <v>91</v>
      </c>
      <c r="AX45" s="1661"/>
      <c r="AY45" s="1661"/>
      <c r="AZ45" s="1663">
        <v>1</v>
      </c>
      <c r="BA45" s="1663">
        <v>69</v>
      </c>
      <c r="BB45" s="1674">
        <f t="shared" si="58"/>
        <v>0.014492753623188406</v>
      </c>
      <c r="BC45" s="1667">
        <f t="shared" si="59"/>
        <v>16</v>
      </c>
      <c r="BD45" s="1661" t="s">
        <v>91</v>
      </c>
      <c r="BE45" s="1661"/>
      <c r="BF45" s="1661"/>
      <c r="BG45" s="1663">
        <v>0</v>
      </c>
      <c r="BH45" s="1663">
        <v>69</v>
      </c>
      <c r="BI45" s="1674">
        <f t="shared" si="60"/>
        <v>0</v>
      </c>
      <c r="BJ45" s="1673">
        <f t="shared" si="61"/>
        <v>1</v>
      </c>
      <c r="BK45" s="1661" t="s">
        <v>91</v>
      </c>
      <c r="BL45" s="1661"/>
      <c r="BM45" s="1663">
        <v>0</v>
      </c>
      <c r="BN45" s="1663">
        <v>2536</v>
      </c>
      <c r="BO45" s="1674">
        <f t="shared" si="62"/>
        <v>0</v>
      </c>
      <c r="BP45" s="1673">
        <f t="shared" si="63"/>
        <v>1</v>
      </c>
      <c r="BQ45" s="1661" t="s">
        <v>91</v>
      </c>
      <c r="BR45" s="1663"/>
      <c r="BS45" s="1663">
        <v>186</v>
      </c>
      <c r="BT45" s="1663">
        <v>8397</v>
      </c>
      <c r="BU45" s="1675">
        <f t="shared" si="64"/>
        <v>2.2150768131475527</v>
      </c>
      <c r="BV45" s="1673">
        <f t="shared" si="65"/>
        <v>49</v>
      </c>
      <c r="BW45" s="1661" t="s">
        <v>91</v>
      </c>
      <c r="BX45" s="1661"/>
      <c r="BY45" s="1676">
        <v>5835</v>
      </c>
      <c r="BZ45" s="1676">
        <v>1495</v>
      </c>
      <c r="CA45" s="1677">
        <f t="shared" si="66"/>
        <v>0.25621251071122536</v>
      </c>
      <c r="CB45" s="1629">
        <f t="shared" si="67"/>
        <v>30</v>
      </c>
      <c r="CC45" s="1661" t="s">
        <v>91</v>
      </c>
      <c r="CD45" s="1661"/>
      <c r="CE45" s="1678">
        <f t="shared" si="68"/>
        <v>0.5398421129421432</v>
      </c>
      <c r="CF45" s="1679">
        <f t="shared" si="69"/>
        <v>9</v>
      </c>
      <c r="CG45" s="1678">
        <f t="shared" si="38"/>
        <v>0.796412635343054</v>
      </c>
      <c r="CH45" s="1679">
        <f t="shared" si="70"/>
        <v>22</v>
      </c>
      <c r="CI45" s="1680">
        <f t="shared" si="39"/>
        <v>0.6895082510093412</v>
      </c>
      <c r="CJ45" s="1635">
        <f t="shared" si="71"/>
        <v>11</v>
      </c>
    </row>
    <row r="46" spans="1:88" ht="11.25">
      <c r="A46" s="1660" t="s">
        <v>41</v>
      </c>
      <c r="B46" s="1661" t="s">
        <v>92</v>
      </c>
      <c r="C46" s="1662">
        <v>14163</v>
      </c>
      <c r="D46" s="1663">
        <v>13817</v>
      </c>
      <c r="E46" s="1664">
        <v>35941</v>
      </c>
      <c r="F46" s="1665">
        <f t="shared" si="40"/>
        <v>2.601215893464573</v>
      </c>
      <c r="G46" s="1663"/>
      <c r="H46" s="1666">
        <v>1501485</v>
      </c>
      <c r="I46" s="1667">
        <f t="shared" si="41"/>
        <v>106014.61554755349</v>
      </c>
      <c r="J46" s="1668">
        <f t="shared" si="42"/>
        <v>27</v>
      </c>
      <c r="K46" s="1661" t="s">
        <v>92</v>
      </c>
      <c r="L46" s="1720" t="s">
        <v>92</v>
      </c>
      <c r="M46" s="1669">
        <v>897193</v>
      </c>
      <c r="N46" s="1670">
        <f t="shared" si="43"/>
        <v>63347.66645484714</v>
      </c>
      <c r="O46" s="1666">
        <f t="shared" si="44"/>
        <v>26</v>
      </c>
      <c r="P46" s="1671">
        <f t="shared" si="45"/>
        <v>0.6428177878211875</v>
      </c>
      <c r="Q46" s="1661"/>
      <c r="R46" s="1666">
        <v>240136</v>
      </c>
      <c r="S46" s="1668">
        <f t="shared" si="46"/>
        <v>16955.164866200663</v>
      </c>
      <c r="T46" s="1668">
        <f t="shared" si="47"/>
        <v>24</v>
      </c>
      <c r="U46" s="1671">
        <f t="shared" si="48"/>
        <v>0.17205182418524073</v>
      </c>
      <c r="V46" s="1666">
        <f t="shared" si="49"/>
        <v>21</v>
      </c>
      <c r="W46" s="1661" t="s">
        <v>92</v>
      </c>
      <c r="X46" s="1661"/>
      <c r="Y46" s="1666">
        <v>149839</v>
      </c>
      <c r="Z46" s="1668">
        <f t="shared" si="50"/>
        <v>10579.608839935043</v>
      </c>
      <c r="AA46" s="1668">
        <f t="shared" si="51"/>
        <v>35</v>
      </c>
      <c r="AB46" s="1671">
        <f t="shared" si="52"/>
        <v>0.10735613687282325</v>
      </c>
      <c r="AC46" s="1666">
        <f t="shared" si="53"/>
        <v>43</v>
      </c>
      <c r="AD46" s="1661" t="s">
        <v>92</v>
      </c>
      <c r="AE46" s="1661"/>
      <c r="AF46" s="1666">
        <v>1395719</v>
      </c>
      <c r="AG46" s="1668">
        <f t="shared" si="54"/>
        <v>98546.84741933206</v>
      </c>
      <c r="AH46" s="1668">
        <f t="shared" si="55"/>
        <v>23</v>
      </c>
      <c r="AI46" s="1661" t="s">
        <v>92</v>
      </c>
      <c r="AJ46" s="1666"/>
      <c r="AK46" s="1666"/>
      <c r="AL46" s="1663">
        <v>0</v>
      </c>
      <c r="AM46" s="1663">
        <v>691</v>
      </c>
      <c r="AN46" s="1672">
        <f t="shared" si="36"/>
        <v>0</v>
      </c>
      <c r="AO46" s="1673">
        <f t="shared" si="37"/>
        <v>1</v>
      </c>
      <c r="AP46" s="1661" t="s">
        <v>92</v>
      </c>
      <c r="AQ46" s="1661"/>
      <c r="AR46" s="1661"/>
      <c r="AS46" s="1663">
        <v>3</v>
      </c>
      <c r="AT46" s="1663">
        <v>1772</v>
      </c>
      <c r="AU46" s="1674">
        <f t="shared" si="56"/>
        <v>0.001693002257336343</v>
      </c>
      <c r="AV46" s="1673">
        <f t="shared" si="57"/>
        <v>19</v>
      </c>
      <c r="AW46" s="1661" t="s">
        <v>92</v>
      </c>
      <c r="AX46" s="1661"/>
      <c r="AY46" s="1661"/>
      <c r="AZ46" s="1663">
        <v>7</v>
      </c>
      <c r="BA46" s="1663">
        <v>414</v>
      </c>
      <c r="BB46" s="1674">
        <f t="shared" si="58"/>
        <v>0.016908212560386472</v>
      </c>
      <c r="BC46" s="1667">
        <f t="shared" si="59"/>
        <v>18</v>
      </c>
      <c r="BD46" s="1661" t="s">
        <v>92</v>
      </c>
      <c r="BE46" s="1661"/>
      <c r="BF46" s="1661"/>
      <c r="BG46" s="1663">
        <v>182</v>
      </c>
      <c r="BH46" s="1663">
        <v>414</v>
      </c>
      <c r="BI46" s="1674">
        <f t="shared" si="60"/>
        <v>0.4396135265700483</v>
      </c>
      <c r="BJ46" s="1673">
        <f t="shared" si="61"/>
        <v>24</v>
      </c>
      <c r="BK46" s="1661" t="s">
        <v>92</v>
      </c>
      <c r="BL46" s="1661"/>
      <c r="BM46" s="1663">
        <v>447</v>
      </c>
      <c r="BN46" s="1663">
        <v>1772</v>
      </c>
      <c r="BO46" s="1674">
        <f t="shared" si="62"/>
        <v>0.25225733634311515</v>
      </c>
      <c r="BP46" s="1673">
        <f t="shared" si="63"/>
        <v>43</v>
      </c>
      <c r="BQ46" s="1661" t="s">
        <v>92</v>
      </c>
      <c r="BR46" s="1663"/>
      <c r="BS46" s="1663">
        <v>1270</v>
      </c>
      <c r="BT46" s="1663">
        <v>70814</v>
      </c>
      <c r="BU46" s="1675">
        <f t="shared" si="64"/>
        <v>1.7934306775496371</v>
      </c>
      <c r="BV46" s="1673">
        <f t="shared" si="65"/>
        <v>35</v>
      </c>
      <c r="BW46" s="1661" t="s">
        <v>92</v>
      </c>
      <c r="BX46" s="1661"/>
      <c r="BY46" s="1676">
        <v>19762</v>
      </c>
      <c r="BZ46" s="1676">
        <v>3806</v>
      </c>
      <c r="CA46" s="1677">
        <f t="shared" si="66"/>
        <v>0.19259184293087744</v>
      </c>
      <c r="CB46" s="1629">
        <f t="shared" si="67"/>
        <v>14</v>
      </c>
      <c r="CC46" s="1661" t="s">
        <v>92</v>
      </c>
      <c r="CD46" s="1661"/>
      <c r="CE46" s="1678">
        <f t="shared" si="68"/>
        <v>0.8909233097204811</v>
      </c>
      <c r="CF46" s="1679">
        <f t="shared" si="69"/>
        <v>25</v>
      </c>
      <c r="CG46" s="1678">
        <f t="shared" si="38"/>
        <v>0.8153010379643959</v>
      </c>
      <c r="CH46" s="1679">
        <f t="shared" si="70"/>
        <v>25</v>
      </c>
      <c r="CI46" s="1680">
        <f t="shared" si="39"/>
        <v>0.8468103178627647</v>
      </c>
      <c r="CJ46" s="1635">
        <f t="shared" si="71"/>
        <v>20</v>
      </c>
    </row>
    <row r="47" spans="1:88" ht="11.25">
      <c r="A47" s="1660" t="s">
        <v>42</v>
      </c>
      <c r="B47" s="1661" t="s">
        <v>93</v>
      </c>
      <c r="C47" s="1662">
        <v>79651</v>
      </c>
      <c r="D47" s="1663">
        <v>79648</v>
      </c>
      <c r="E47" s="1664">
        <v>190570</v>
      </c>
      <c r="F47" s="1665">
        <f t="shared" si="40"/>
        <v>2.3926526717557253</v>
      </c>
      <c r="G47" s="1663"/>
      <c r="H47" s="1666">
        <v>8667616</v>
      </c>
      <c r="I47" s="1667">
        <f t="shared" si="41"/>
        <v>108819.92693123753</v>
      </c>
      <c r="J47" s="1668">
        <f t="shared" si="42"/>
        <v>29</v>
      </c>
      <c r="K47" s="1661" t="s">
        <v>93</v>
      </c>
      <c r="L47" s="1720" t="s">
        <v>93</v>
      </c>
      <c r="M47" s="1669">
        <v>5691657</v>
      </c>
      <c r="N47" s="1670">
        <f t="shared" si="43"/>
        <v>71457.44560645818</v>
      </c>
      <c r="O47" s="1666">
        <f t="shared" si="44"/>
        <v>33</v>
      </c>
      <c r="P47" s="1671">
        <f t="shared" si="45"/>
        <v>0.6727226781838561</v>
      </c>
      <c r="Q47" s="1661"/>
      <c r="R47" s="1666">
        <v>1406398</v>
      </c>
      <c r="S47" s="1668">
        <f t="shared" si="46"/>
        <v>17657.003678547666</v>
      </c>
      <c r="T47" s="1668">
        <f t="shared" si="47"/>
        <v>26</v>
      </c>
      <c r="U47" s="1671">
        <f t="shared" si="48"/>
        <v>0.16622853927290748</v>
      </c>
      <c r="V47" s="1666">
        <f t="shared" si="49"/>
        <v>22</v>
      </c>
      <c r="W47" s="1661" t="s">
        <v>93</v>
      </c>
      <c r="X47" s="1661"/>
      <c r="Y47" s="1666">
        <v>250642</v>
      </c>
      <c r="Z47" s="1668">
        <f t="shared" si="50"/>
        <v>3146.7527086916675</v>
      </c>
      <c r="AA47" s="1668">
        <f t="shared" si="51"/>
        <v>46</v>
      </c>
      <c r="AB47" s="1671">
        <f t="shared" si="52"/>
        <v>0.02962451136907197</v>
      </c>
      <c r="AC47" s="1666">
        <f t="shared" si="53"/>
        <v>3</v>
      </c>
      <c r="AD47" s="1661" t="s">
        <v>93</v>
      </c>
      <c r="AE47" s="1661"/>
      <c r="AF47" s="1666">
        <v>8460629</v>
      </c>
      <c r="AG47" s="1668">
        <f t="shared" si="54"/>
        <v>106221.25271496906</v>
      </c>
      <c r="AH47" s="1668">
        <f t="shared" si="55"/>
        <v>26</v>
      </c>
      <c r="AI47" s="1661" t="s">
        <v>93</v>
      </c>
      <c r="AJ47" s="1666"/>
      <c r="AK47" s="1666"/>
      <c r="AL47" s="1663">
        <v>2</v>
      </c>
      <c r="AM47" s="1663">
        <v>2191</v>
      </c>
      <c r="AN47" s="1672">
        <f t="shared" si="36"/>
        <v>0.0009128251939753537</v>
      </c>
      <c r="AO47" s="1673">
        <f t="shared" si="37"/>
        <v>23</v>
      </c>
      <c r="AP47" s="1661" t="s">
        <v>93</v>
      </c>
      <c r="AQ47" s="1661"/>
      <c r="AR47" s="1661"/>
      <c r="AS47" s="1663">
        <v>10</v>
      </c>
      <c r="AT47" s="1663">
        <v>6879</v>
      </c>
      <c r="AU47" s="1674">
        <f t="shared" si="56"/>
        <v>0.0014536996656490768</v>
      </c>
      <c r="AV47" s="1673">
        <f t="shared" si="57"/>
        <v>18</v>
      </c>
      <c r="AW47" s="1661" t="s">
        <v>93</v>
      </c>
      <c r="AX47" s="1661"/>
      <c r="AY47" s="1661"/>
      <c r="AZ47" s="1663">
        <v>27</v>
      </c>
      <c r="BA47" s="1663">
        <v>1040</v>
      </c>
      <c r="BB47" s="1674">
        <f t="shared" si="58"/>
        <v>0.025961538461538463</v>
      </c>
      <c r="BC47" s="1667">
        <f t="shared" si="59"/>
        <v>24</v>
      </c>
      <c r="BD47" s="1661" t="s">
        <v>93</v>
      </c>
      <c r="BE47" s="1661"/>
      <c r="BF47" s="1661"/>
      <c r="BG47" s="1663">
        <v>620</v>
      </c>
      <c r="BH47" s="1663">
        <v>1039</v>
      </c>
      <c r="BI47" s="1674">
        <f t="shared" si="60"/>
        <v>0.5967276227141483</v>
      </c>
      <c r="BJ47" s="1673">
        <f t="shared" si="61"/>
        <v>41</v>
      </c>
      <c r="BK47" s="1661" t="s">
        <v>93</v>
      </c>
      <c r="BL47" s="1661"/>
      <c r="BM47" s="1663">
        <v>967</v>
      </c>
      <c r="BN47" s="1663">
        <v>6883</v>
      </c>
      <c r="BO47" s="1674">
        <f t="shared" si="62"/>
        <v>0.14049106494261224</v>
      </c>
      <c r="BP47" s="1673">
        <f t="shared" si="63"/>
        <v>36</v>
      </c>
      <c r="BQ47" s="1661" t="s">
        <v>93</v>
      </c>
      <c r="BR47" s="1663"/>
      <c r="BS47" s="1663">
        <v>3504</v>
      </c>
      <c r="BT47" s="1663">
        <v>235170</v>
      </c>
      <c r="BU47" s="1675">
        <f t="shared" si="64"/>
        <v>1.489985967597908</v>
      </c>
      <c r="BV47" s="1673">
        <f t="shared" si="65"/>
        <v>28</v>
      </c>
      <c r="BW47" s="1661" t="s">
        <v>93</v>
      </c>
      <c r="BX47" s="1661"/>
      <c r="BY47" s="1676">
        <v>49094</v>
      </c>
      <c r="BZ47" s="1676">
        <v>10094</v>
      </c>
      <c r="CA47" s="1677">
        <f t="shared" si="66"/>
        <v>0.20560557298244184</v>
      </c>
      <c r="CB47" s="1629">
        <f t="shared" si="67"/>
        <v>16</v>
      </c>
      <c r="CC47" s="1661" t="s">
        <v>93</v>
      </c>
      <c r="CD47" s="1661"/>
      <c r="CE47" s="1678">
        <f t="shared" si="68"/>
        <v>0.8303115976078268</v>
      </c>
      <c r="CF47" s="1679">
        <f t="shared" si="69"/>
        <v>22</v>
      </c>
      <c r="CG47" s="1678">
        <f t="shared" si="38"/>
        <v>0.7123113855075077</v>
      </c>
      <c r="CH47" s="1679">
        <f t="shared" si="70"/>
        <v>21</v>
      </c>
      <c r="CI47" s="1680">
        <f t="shared" si="39"/>
        <v>0.7614781405493073</v>
      </c>
      <c r="CJ47" s="1635">
        <f t="shared" si="71"/>
        <v>15</v>
      </c>
    </row>
    <row r="48" spans="1:88" ht="11.25">
      <c r="A48" s="1660" t="s">
        <v>43</v>
      </c>
      <c r="B48" s="1661" t="s">
        <v>94</v>
      </c>
      <c r="C48" s="1662">
        <v>5868</v>
      </c>
      <c r="D48" s="1663">
        <v>5858</v>
      </c>
      <c r="E48" s="1664">
        <v>15260</v>
      </c>
      <c r="F48" s="1665">
        <f t="shared" si="40"/>
        <v>2.604984636394674</v>
      </c>
      <c r="G48" s="1663"/>
      <c r="H48" s="1666">
        <v>792869</v>
      </c>
      <c r="I48" s="1667">
        <f t="shared" si="41"/>
        <v>135117.41649625087</v>
      </c>
      <c r="J48" s="1668">
        <f t="shared" si="42"/>
        <v>34</v>
      </c>
      <c r="K48" s="1661" t="s">
        <v>94</v>
      </c>
      <c r="L48" s="1720" t="s">
        <v>94</v>
      </c>
      <c r="M48" s="1669">
        <v>478668</v>
      </c>
      <c r="N48" s="1670">
        <f t="shared" si="43"/>
        <v>81572.59713701431</v>
      </c>
      <c r="O48" s="1666">
        <f t="shared" si="44"/>
        <v>37</v>
      </c>
      <c r="P48" s="1671">
        <f t="shared" si="45"/>
        <v>0.5737800814158104</v>
      </c>
      <c r="Q48" s="1661"/>
      <c r="R48" s="1666">
        <v>101345</v>
      </c>
      <c r="S48" s="1668">
        <f t="shared" si="46"/>
        <v>17270.790729379685</v>
      </c>
      <c r="T48" s="1668">
        <f t="shared" si="47"/>
        <v>25</v>
      </c>
      <c r="U48" s="1671">
        <f t="shared" si="48"/>
        <v>0.12148241025321371</v>
      </c>
      <c r="V48" s="1666">
        <f t="shared" si="49"/>
        <v>36</v>
      </c>
      <c r="W48" s="1661" t="s">
        <v>94</v>
      </c>
      <c r="X48" s="1661"/>
      <c r="Y48" s="1666">
        <v>89997</v>
      </c>
      <c r="Z48" s="1668">
        <f t="shared" si="50"/>
        <v>15336.912065439672</v>
      </c>
      <c r="AA48" s="1668">
        <f t="shared" si="51"/>
        <v>27</v>
      </c>
      <c r="AB48" s="1671">
        <f t="shared" si="52"/>
        <v>0.10787954487698924</v>
      </c>
      <c r="AC48" s="1666">
        <f t="shared" si="53"/>
        <v>44</v>
      </c>
      <c r="AD48" s="1661" t="s">
        <v>94</v>
      </c>
      <c r="AE48" s="1661"/>
      <c r="AF48" s="1666">
        <v>834236</v>
      </c>
      <c r="AG48" s="1668">
        <f t="shared" si="54"/>
        <v>142167.00749829583</v>
      </c>
      <c r="AH48" s="1668">
        <f t="shared" si="55"/>
        <v>36</v>
      </c>
      <c r="AI48" s="1661" t="s">
        <v>94</v>
      </c>
      <c r="AJ48" s="1666"/>
      <c r="AK48" s="1666"/>
      <c r="AL48" s="1663">
        <v>30</v>
      </c>
      <c r="AM48" s="1663">
        <v>720</v>
      </c>
      <c r="AN48" s="1672">
        <f t="shared" si="36"/>
        <v>0.041666666666666664</v>
      </c>
      <c r="AO48" s="1673">
        <f t="shared" si="37"/>
        <v>44</v>
      </c>
      <c r="AP48" s="1661" t="s">
        <v>94</v>
      </c>
      <c r="AQ48" s="1661"/>
      <c r="AR48" s="1661"/>
      <c r="AS48" s="1663">
        <v>0</v>
      </c>
      <c r="AT48" s="1663">
        <v>989</v>
      </c>
      <c r="AU48" s="1674">
        <f t="shared" si="56"/>
        <v>0</v>
      </c>
      <c r="AV48" s="1673">
        <f t="shared" si="57"/>
        <v>1</v>
      </c>
      <c r="AW48" s="1661" t="s">
        <v>94</v>
      </c>
      <c r="AX48" s="1661"/>
      <c r="AY48" s="1661"/>
      <c r="AZ48" s="1663">
        <v>0</v>
      </c>
      <c r="BA48" s="1663">
        <v>219</v>
      </c>
      <c r="BB48" s="1674">
        <f t="shared" si="58"/>
        <v>0</v>
      </c>
      <c r="BC48" s="1667">
        <f t="shared" si="59"/>
        <v>1</v>
      </c>
      <c r="BD48" s="1661" t="s">
        <v>94</v>
      </c>
      <c r="BE48" s="1661"/>
      <c r="BF48" s="1661"/>
      <c r="BG48" s="1663">
        <v>91</v>
      </c>
      <c r="BH48" s="1663">
        <v>214</v>
      </c>
      <c r="BI48" s="1674">
        <f t="shared" si="60"/>
        <v>0.4252336448598131</v>
      </c>
      <c r="BJ48" s="1673">
        <f t="shared" si="61"/>
        <v>20</v>
      </c>
      <c r="BK48" s="1661" t="s">
        <v>94</v>
      </c>
      <c r="BL48" s="1661"/>
      <c r="BM48" s="1663">
        <v>0</v>
      </c>
      <c r="BN48" s="1663">
        <v>987</v>
      </c>
      <c r="BO48" s="1674">
        <f t="shared" si="62"/>
        <v>0</v>
      </c>
      <c r="BP48" s="1673">
        <f t="shared" si="63"/>
        <v>1</v>
      </c>
      <c r="BQ48" s="1661" t="s">
        <v>94</v>
      </c>
      <c r="BR48" s="1663"/>
      <c r="BS48" s="1663">
        <v>282</v>
      </c>
      <c r="BT48" s="1663">
        <v>25158</v>
      </c>
      <c r="BU48" s="1675">
        <f t="shared" si="64"/>
        <v>1.1209158120677318</v>
      </c>
      <c r="BV48" s="1673">
        <f t="shared" si="65"/>
        <v>10</v>
      </c>
      <c r="BW48" s="1661" t="s">
        <v>94</v>
      </c>
      <c r="BX48" s="1661"/>
      <c r="BY48" s="1676">
        <v>2770</v>
      </c>
      <c r="BZ48" s="1676">
        <v>486</v>
      </c>
      <c r="CA48" s="1677">
        <f t="shared" si="66"/>
        <v>0.17545126353790613</v>
      </c>
      <c r="CB48" s="1629">
        <f t="shared" si="67"/>
        <v>8</v>
      </c>
      <c r="CC48" s="1661" t="s">
        <v>94</v>
      </c>
      <c r="CD48" s="1661"/>
      <c r="CE48" s="1678">
        <f t="shared" si="68"/>
        <v>1.1639315800358105</v>
      </c>
      <c r="CF48" s="1679">
        <f t="shared" si="69"/>
        <v>36</v>
      </c>
      <c r="CG48" s="1678">
        <f t="shared" si="38"/>
        <v>0.6741937203529967</v>
      </c>
      <c r="CH48" s="1679">
        <f t="shared" si="70"/>
        <v>15</v>
      </c>
      <c r="CI48" s="1680">
        <f t="shared" si="39"/>
        <v>0.8782511618875025</v>
      </c>
      <c r="CJ48" s="1635">
        <f t="shared" si="71"/>
        <v>21</v>
      </c>
    </row>
    <row r="49" spans="1:88" ht="11.25">
      <c r="A49" s="1660" t="s">
        <v>45</v>
      </c>
      <c r="B49" s="1661" t="s">
        <v>95</v>
      </c>
      <c r="C49" s="1662">
        <v>57884</v>
      </c>
      <c r="D49" s="1663">
        <v>57860</v>
      </c>
      <c r="E49" s="1664">
        <v>125165</v>
      </c>
      <c r="F49" s="1665">
        <f t="shared" si="40"/>
        <v>2.1632388524023507</v>
      </c>
      <c r="G49" s="1663"/>
      <c r="H49" s="1666">
        <v>3187270</v>
      </c>
      <c r="I49" s="1667">
        <f t="shared" si="41"/>
        <v>55063.05714878032</v>
      </c>
      <c r="J49" s="1668">
        <f t="shared" si="42"/>
        <v>8</v>
      </c>
      <c r="K49" s="1661" t="s">
        <v>95</v>
      </c>
      <c r="L49" s="1720" t="s">
        <v>95</v>
      </c>
      <c r="M49" s="1669">
        <v>1117012</v>
      </c>
      <c r="N49" s="1670">
        <f t="shared" si="43"/>
        <v>19297.422431069033</v>
      </c>
      <c r="O49" s="1666">
        <f t="shared" si="44"/>
        <v>2</v>
      </c>
      <c r="P49" s="1671">
        <f t="shared" si="45"/>
        <v>0.36023290726117896</v>
      </c>
      <c r="Q49" s="1661"/>
      <c r="R49" s="1666">
        <v>1058211</v>
      </c>
      <c r="S49" s="1668">
        <f t="shared" si="46"/>
        <v>18281.580402183678</v>
      </c>
      <c r="T49" s="1668">
        <f t="shared" si="47"/>
        <v>27</v>
      </c>
      <c r="U49" s="1671">
        <f t="shared" si="48"/>
        <v>0.3412697670443643</v>
      </c>
      <c r="V49" s="1666">
        <f t="shared" si="49"/>
        <v>2</v>
      </c>
      <c r="W49" s="1661" t="s">
        <v>95</v>
      </c>
      <c r="X49" s="1661"/>
      <c r="Y49" s="1666">
        <v>180198</v>
      </c>
      <c r="Z49" s="1668">
        <f t="shared" si="50"/>
        <v>3113.0882454564303</v>
      </c>
      <c r="AA49" s="1668">
        <f t="shared" si="51"/>
        <v>38</v>
      </c>
      <c r="AB49" s="1671">
        <f t="shared" si="52"/>
        <v>0.05811329638593849</v>
      </c>
      <c r="AC49" s="1666">
        <f t="shared" si="53"/>
        <v>19</v>
      </c>
      <c r="AD49" s="1661" t="s">
        <v>95</v>
      </c>
      <c r="AE49" s="1661"/>
      <c r="AF49" s="1666">
        <v>3100805</v>
      </c>
      <c r="AG49" s="1668">
        <f t="shared" si="54"/>
        <v>53569.29375993366</v>
      </c>
      <c r="AH49" s="1668">
        <f t="shared" si="55"/>
        <v>7</v>
      </c>
      <c r="AI49" s="1661" t="s">
        <v>95</v>
      </c>
      <c r="AJ49" s="1666"/>
      <c r="AK49" s="1666"/>
      <c r="AL49" s="1663">
        <v>0</v>
      </c>
      <c r="AM49" s="1663">
        <v>665</v>
      </c>
      <c r="AN49" s="1672">
        <f t="shared" si="36"/>
        <v>0</v>
      </c>
      <c r="AO49" s="1673">
        <f t="shared" si="37"/>
        <v>1</v>
      </c>
      <c r="AP49" s="1661" t="s">
        <v>95</v>
      </c>
      <c r="AQ49" s="1661"/>
      <c r="AR49" s="1661"/>
      <c r="AS49" s="1663">
        <v>11</v>
      </c>
      <c r="AT49" s="1663">
        <v>1450</v>
      </c>
      <c r="AU49" s="1674">
        <f t="shared" si="56"/>
        <v>0.007586206896551724</v>
      </c>
      <c r="AV49" s="1673">
        <f t="shared" si="57"/>
        <v>34</v>
      </c>
      <c r="AW49" s="1661" t="s">
        <v>95</v>
      </c>
      <c r="AX49" s="1661"/>
      <c r="AY49" s="1661"/>
      <c r="AZ49" s="1663">
        <v>18</v>
      </c>
      <c r="BA49" s="1663">
        <v>447</v>
      </c>
      <c r="BB49" s="1674">
        <f t="shared" si="58"/>
        <v>0.040268456375838924</v>
      </c>
      <c r="BC49" s="1667">
        <f t="shared" si="59"/>
        <v>28</v>
      </c>
      <c r="BD49" s="1661" t="s">
        <v>95</v>
      </c>
      <c r="BE49" s="1661"/>
      <c r="BF49" s="1661"/>
      <c r="BG49" s="1663">
        <v>191</v>
      </c>
      <c r="BH49" s="1663">
        <v>449</v>
      </c>
      <c r="BI49" s="1674">
        <f t="shared" si="60"/>
        <v>0.42538975501113585</v>
      </c>
      <c r="BJ49" s="1673">
        <f t="shared" si="61"/>
        <v>21</v>
      </c>
      <c r="BK49" s="1661" t="s">
        <v>95</v>
      </c>
      <c r="BL49" s="1661"/>
      <c r="BM49" s="1663">
        <v>467</v>
      </c>
      <c r="BN49" s="1663">
        <v>1451</v>
      </c>
      <c r="BO49" s="1674">
        <f t="shared" si="62"/>
        <v>0.32184700206753963</v>
      </c>
      <c r="BP49" s="1673">
        <f t="shared" si="63"/>
        <v>46</v>
      </c>
      <c r="BQ49" s="1661" t="s">
        <v>95</v>
      </c>
      <c r="BR49" s="1663"/>
      <c r="BS49" s="1663">
        <v>947</v>
      </c>
      <c r="BT49" s="1663">
        <v>80337</v>
      </c>
      <c r="BU49" s="1675">
        <f t="shared" si="64"/>
        <v>1.1787843708378456</v>
      </c>
      <c r="BV49" s="1673">
        <f t="shared" si="65"/>
        <v>13</v>
      </c>
      <c r="BW49" s="1661" t="s">
        <v>95</v>
      </c>
      <c r="BX49" s="1661"/>
      <c r="BY49" s="1676">
        <v>12742</v>
      </c>
      <c r="BZ49" s="1676">
        <v>2862</v>
      </c>
      <c r="CA49" s="1677">
        <f t="shared" si="66"/>
        <v>0.2246115209543243</v>
      </c>
      <c r="CB49" s="1629">
        <f t="shared" si="67"/>
        <v>21</v>
      </c>
      <c r="CC49" s="1661" t="s">
        <v>95</v>
      </c>
      <c r="CD49" s="1661"/>
      <c r="CE49" s="1678">
        <f t="shared" si="68"/>
        <v>0.5516930570324948</v>
      </c>
      <c r="CF49" s="1679">
        <f t="shared" si="69"/>
        <v>10</v>
      </c>
      <c r="CG49" s="1678">
        <f t="shared" si="38"/>
        <v>1.0176356614998205</v>
      </c>
      <c r="CH49" s="1679">
        <f t="shared" si="70"/>
        <v>28</v>
      </c>
      <c r="CI49" s="1680">
        <f t="shared" si="39"/>
        <v>0.8234929096384348</v>
      </c>
      <c r="CJ49" s="1635">
        <f t="shared" si="71"/>
        <v>18</v>
      </c>
    </row>
    <row r="50" spans="1:88" ht="11.25">
      <c r="A50" s="1660" t="s">
        <v>44</v>
      </c>
      <c r="B50" s="1661" t="s">
        <v>96</v>
      </c>
      <c r="C50" s="1662">
        <v>2844</v>
      </c>
      <c r="D50" s="1663">
        <v>2634</v>
      </c>
      <c r="E50" s="1664">
        <v>6045</v>
      </c>
      <c r="F50" s="1665">
        <f t="shared" si="40"/>
        <v>2.29498861047836</v>
      </c>
      <c r="G50" s="1663"/>
      <c r="H50" s="1666">
        <v>254514</v>
      </c>
      <c r="I50" s="1667">
        <f t="shared" si="41"/>
        <v>89491.5611814346</v>
      </c>
      <c r="J50" s="1668">
        <f t="shared" si="42"/>
        <v>20</v>
      </c>
      <c r="K50" s="1661" t="s">
        <v>96</v>
      </c>
      <c r="L50" s="1720" t="s">
        <v>96</v>
      </c>
      <c r="M50" s="1669">
        <v>124562</v>
      </c>
      <c r="N50" s="1670">
        <f t="shared" si="43"/>
        <v>43798.17158931083</v>
      </c>
      <c r="O50" s="1666">
        <f t="shared" si="44"/>
        <v>17</v>
      </c>
      <c r="P50" s="1671">
        <f t="shared" si="45"/>
        <v>0.4775234809277362</v>
      </c>
      <c r="Q50" s="1661"/>
      <c r="R50" s="1666">
        <v>53982</v>
      </c>
      <c r="S50" s="1668">
        <f t="shared" si="46"/>
        <v>18981.01265822785</v>
      </c>
      <c r="T50" s="1668">
        <f t="shared" si="47"/>
        <v>29</v>
      </c>
      <c r="U50" s="1671">
        <f t="shared" si="48"/>
        <v>0.20694652098907418</v>
      </c>
      <c r="V50" s="1666">
        <f t="shared" si="49"/>
        <v>14</v>
      </c>
      <c r="W50" s="1661" t="s">
        <v>96</v>
      </c>
      <c r="X50" s="1661"/>
      <c r="Y50" s="1666">
        <v>34315</v>
      </c>
      <c r="Z50" s="1668">
        <f t="shared" si="50"/>
        <v>12065.752461322081</v>
      </c>
      <c r="AA50" s="1668">
        <f t="shared" si="51"/>
        <v>6</v>
      </c>
      <c r="AB50" s="1671">
        <f t="shared" si="52"/>
        <v>0.131550699635806</v>
      </c>
      <c r="AC50" s="1666">
        <f t="shared" si="53"/>
        <v>47</v>
      </c>
      <c r="AD50" s="1661" t="s">
        <v>96</v>
      </c>
      <c r="AE50" s="1661"/>
      <c r="AF50" s="1666">
        <v>260850</v>
      </c>
      <c r="AG50" s="1668">
        <f t="shared" si="54"/>
        <v>91719.40928270042</v>
      </c>
      <c r="AH50" s="1668">
        <f t="shared" si="55"/>
        <v>21</v>
      </c>
      <c r="AI50" s="1661" t="s">
        <v>96</v>
      </c>
      <c r="AJ50" s="1666"/>
      <c r="AK50" s="1666"/>
      <c r="AL50" s="1663">
        <v>4</v>
      </c>
      <c r="AM50" s="1663">
        <v>280</v>
      </c>
      <c r="AN50" s="1672">
        <f t="shared" si="36"/>
        <v>0.014285714285714285</v>
      </c>
      <c r="AO50" s="1673">
        <f t="shared" si="37"/>
        <v>33</v>
      </c>
      <c r="AP50" s="1661" t="s">
        <v>96</v>
      </c>
      <c r="AQ50" s="1661"/>
      <c r="AR50" s="1661"/>
      <c r="AS50" s="1663">
        <v>12</v>
      </c>
      <c r="AT50" s="1663">
        <v>320</v>
      </c>
      <c r="AU50" s="1674">
        <f t="shared" si="56"/>
        <v>0.0375</v>
      </c>
      <c r="AV50" s="1673">
        <f t="shared" si="57"/>
        <v>46</v>
      </c>
      <c r="AW50" s="1661" t="s">
        <v>96</v>
      </c>
      <c r="AX50" s="1661"/>
      <c r="AY50" s="1661"/>
      <c r="AZ50" s="1663">
        <v>0</v>
      </c>
      <c r="BA50" s="1663">
        <v>41</v>
      </c>
      <c r="BB50" s="1674">
        <f t="shared" si="58"/>
        <v>0</v>
      </c>
      <c r="BC50" s="1667">
        <f t="shared" si="59"/>
        <v>1</v>
      </c>
      <c r="BD50" s="1661" t="s">
        <v>96</v>
      </c>
      <c r="BE50" s="1661"/>
      <c r="BF50" s="1661"/>
      <c r="BG50" s="1663">
        <v>2</v>
      </c>
      <c r="BH50" s="1663">
        <v>40</v>
      </c>
      <c r="BI50" s="1674">
        <f t="shared" si="60"/>
        <v>0.05</v>
      </c>
      <c r="BJ50" s="1673">
        <f t="shared" si="61"/>
        <v>7</v>
      </c>
      <c r="BK50" s="1661" t="s">
        <v>96</v>
      </c>
      <c r="BL50" s="1661"/>
      <c r="BM50" s="1663">
        <v>77</v>
      </c>
      <c r="BN50" s="1663">
        <v>321</v>
      </c>
      <c r="BO50" s="1674">
        <f t="shared" si="62"/>
        <v>0.2398753894080997</v>
      </c>
      <c r="BP50" s="1673">
        <f t="shared" si="63"/>
        <v>42</v>
      </c>
      <c r="BQ50" s="1661" t="s">
        <v>96</v>
      </c>
      <c r="BR50" s="1663"/>
      <c r="BS50" s="1663">
        <v>73</v>
      </c>
      <c r="BT50" s="1663">
        <v>7713</v>
      </c>
      <c r="BU50" s="1675">
        <f t="shared" si="64"/>
        <v>0.946454038636069</v>
      </c>
      <c r="BV50" s="1673">
        <f t="shared" si="65"/>
        <v>3</v>
      </c>
      <c r="BW50" s="1661" t="s">
        <v>96</v>
      </c>
      <c r="BX50" s="1661"/>
      <c r="BY50" s="1676">
        <v>2681</v>
      </c>
      <c r="BZ50" s="1676">
        <v>933</v>
      </c>
      <c r="CA50" s="1677">
        <f t="shared" si="66"/>
        <v>0.3480044759418128</v>
      </c>
      <c r="CB50" s="1629">
        <f t="shared" si="67"/>
        <v>44</v>
      </c>
      <c r="CC50" s="1661" t="s">
        <v>96</v>
      </c>
      <c r="CD50" s="1661"/>
      <c r="CE50" s="1678">
        <f t="shared" si="68"/>
        <v>0.9665293027370027</v>
      </c>
      <c r="CF50" s="1679">
        <f t="shared" si="69"/>
        <v>27</v>
      </c>
      <c r="CG50" s="1678">
        <f t="shared" si="38"/>
        <v>1.3796092106491817</v>
      </c>
      <c r="CH50" s="1679">
        <f t="shared" si="70"/>
        <v>41</v>
      </c>
      <c r="CI50" s="1680">
        <f t="shared" si="39"/>
        <v>1.2074925823524405</v>
      </c>
      <c r="CJ50" s="1635">
        <f t="shared" si="71"/>
        <v>37</v>
      </c>
    </row>
    <row r="51" spans="1:88" ht="11.25">
      <c r="A51" s="1660" t="s">
        <v>46</v>
      </c>
      <c r="B51" s="1661" t="s">
        <v>97</v>
      </c>
      <c r="C51" s="1662">
        <v>17836</v>
      </c>
      <c r="D51" s="1663">
        <v>7045</v>
      </c>
      <c r="E51" s="1664">
        <v>18367</v>
      </c>
      <c r="F51" s="1665">
        <f t="shared" si="40"/>
        <v>2.607097232079489</v>
      </c>
      <c r="G51" s="1663"/>
      <c r="H51" s="1666">
        <v>1915111</v>
      </c>
      <c r="I51" s="1667">
        <f t="shared" si="41"/>
        <v>107373.34604171339</v>
      </c>
      <c r="J51" s="1668">
        <f t="shared" si="42"/>
        <v>28</v>
      </c>
      <c r="K51" s="1661" t="s">
        <v>97</v>
      </c>
      <c r="L51" s="1720" t="s">
        <v>97</v>
      </c>
      <c r="M51" s="1669">
        <v>1118922</v>
      </c>
      <c r="N51" s="1670">
        <f t="shared" si="43"/>
        <v>62733.908948194665</v>
      </c>
      <c r="O51" s="1666">
        <f t="shared" si="44"/>
        <v>25</v>
      </c>
      <c r="P51" s="1671">
        <f t="shared" si="45"/>
        <v>0.5698197532951526</v>
      </c>
      <c r="Q51" s="1661"/>
      <c r="R51" s="1666">
        <v>359012</v>
      </c>
      <c r="S51" s="1668">
        <f t="shared" si="46"/>
        <v>20128.50414891231</v>
      </c>
      <c r="T51" s="1668">
        <f t="shared" si="47"/>
        <v>31</v>
      </c>
      <c r="U51" s="1671">
        <f t="shared" si="48"/>
        <v>0.18282966039634516</v>
      </c>
      <c r="V51" s="1666">
        <f t="shared" si="49"/>
        <v>18</v>
      </c>
      <c r="W51" s="1661" t="s">
        <v>97</v>
      </c>
      <c r="X51" s="1661"/>
      <c r="Y51" s="1666">
        <v>106500</v>
      </c>
      <c r="Z51" s="1668">
        <f t="shared" si="50"/>
        <v>5971.06974657995</v>
      </c>
      <c r="AA51" s="1668">
        <f t="shared" si="51"/>
        <v>30</v>
      </c>
      <c r="AB51" s="1671">
        <f t="shared" si="52"/>
        <v>0.054235955433831626</v>
      </c>
      <c r="AC51" s="1666">
        <f t="shared" si="53"/>
        <v>16</v>
      </c>
      <c r="AD51" s="1661" t="s">
        <v>97</v>
      </c>
      <c r="AE51" s="1661"/>
      <c r="AF51" s="1666">
        <v>1963642</v>
      </c>
      <c r="AG51" s="1668">
        <f t="shared" si="54"/>
        <v>110094.30365552814</v>
      </c>
      <c r="AH51" s="1668">
        <f t="shared" si="55"/>
        <v>30</v>
      </c>
      <c r="AI51" s="1661" t="s">
        <v>97</v>
      </c>
      <c r="AJ51" s="1666"/>
      <c r="AK51" s="1666"/>
      <c r="AL51" s="1663">
        <v>13</v>
      </c>
      <c r="AM51" s="1663">
        <v>467</v>
      </c>
      <c r="AN51" s="1672">
        <f t="shared" si="36"/>
        <v>0.027837259100642397</v>
      </c>
      <c r="AO51" s="1673">
        <f t="shared" si="37"/>
        <v>42</v>
      </c>
      <c r="AP51" s="1661" t="s">
        <v>97</v>
      </c>
      <c r="AQ51" s="1661"/>
      <c r="AR51" s="1661"/>
      <c r="AS51" s="1663">
        <v>2</v>
      </c>
      <c r="AT51" s="1663">
        <v>1981</v>
      </c>
      <c r="AU51" s="1674">
        <f t="shared" si="56"/>
        <v>0.0010095911155981827</v>
      </c>
      <c r="AV51" s="1673">
        <f t="shared" si="57"/>
        <v>15</v>
      </c>
      <c r="AW51" s="1661" t="s">
        <v>97</v>
      </c>
      <c r="AX51" s="1661"/>
      <c r="AY51" s="1661"/>
      <c r="AZ51" s="1663">
        <v>19</v>
      </c>
      <c r="BA51" s="1663">
        <v>297</v>
      </c>
      <c r="BB51" s="1674">
        <f t="shared" si="58"/>
        <v>0.06397306397306397</v>
      </c>
      <c r="BC51" s="1667">
        <f t="shared" si="59"/>
        <v>34</v>
      </c>
      <c r="BD51" s="1661" t="s">
        <v>97</v>
      </c>
      <c r="BE51" s="1661"/>
      <c r="BF51" s="1661"/>
      <c r="BG51" s="1663">
        <v>147</v>
      </c>
      <c r="BH51" s="1663">
        <v>298</v>
      </c>
      <c r="BI51" s="1674">
        <f t="shared" si="60"/>
        <v>0.49328859060402686</v>
      </c>
      <c r="BJ51" s="1673">
        <f t="shared" si="61"/>
        <v>32</v>
      </c>
      <c r="BK51" s="1661" t="s">
        <v>97</v>
      </c>
      <c r="BL51" s="1661"/>
      <c r="BM51" s="1663">
        <v>781</v>
      </c>
      <c r="BN51" s="1663">
        <v>1981</v>
      </c>
      <c r="BO51" s="1674">
        <f t="shared" si="62"/>
        <v>0.39424533064109035</v>
      </c>
      <c r="BP51" s="1673">
        <f t="shared" si="63"/>
        <v>48</v>
      </c>
      <c r="BQ51" s="1661" t="s">
        <v>97</v>
      </c>
      <c r="BR51" s="1663"/>
      <c r="BS51" s="1663">
        <v>647</v>
      </c>
      <c r="BT51" s="1663">
        <v>55476</v>
      </c>
      <c r="BU51" s="1675">
        <f t="shared" si="64"/>
        <v>1.166270098781455</v>
      </c>
      <c r="BV51" s="1673">
        <f t="shared" si="65"/>
        <v>12</v>
      </c>
      <c r="BW51" s="1661" t="s">
        <v>97</v>
      </c>
      <c r="BX51" s="1661"/>
      <c r="BY51" s="1676">
        <v>7384</v>
      </c>
      <c r="BZ51" s="1676">
        <v>1813</v>
      </c>
      <c r="CA51" s="1677">
        <f t="shared" si="66"/>
        <v>0.2455308775731311</v>
      </c>
      <c r="CB51" s="1629">
        <f t="shared" si="67"/>
        <v>27</v>
      </c>
      <c r="CC51" s="1661" t="s">
        <v>97</v>
      </c>
      <c r="CD51" s="1661"/>
      <c r="CE51" s="1678">
        <f t="shared" si="68"/>
        <v>0.8286372627089117</v>
      </c>
      <c r="CF51" s="1679">
        <f t="shared" si="69"/>
        <v>21</v>
      </c>
      <c r="CG51" s="1678">
        <f t="shared" si="38"/>
        <v>1.3200845629517721</v>
      </c>
      <c r="CH51" s="1679">
        <f t="shared" si="70"/>
        <v>38</v>
      </c>
      <c r="CI51" s="1680">
        <f t="shared" si="39"/>
        <v>1.1153148545172469</v>
      </c>
      <c r="CJ51" s="1635">
        <f t="shared" si="71"/>
        <v>32</v>
      </c>
    </row>
    <row r="52" spans="1:88" ht="11.25">
      <c r="A52" s="1660" t="s">
        <v>48</v>
      </c>
      <c r="B52" s="1661" t="s">
        <v>98</v>
      </c>
      <c r="C52" s="1662">
        <v>11794</v>
      </c>
      <c r="D52" s="1663">
        <v>11782</v>
      </c>
      <c r="E52" s="1664">
        <v>29325</v>
      </c>
      <c r="F52" s="1665">
        <f t="shared" si="40"/>
        <v>2.488966219657104</v>
      </c>
      <c r="G52" s="1663"/>
      <c r="H52" s="1666">
        <v>1754567</v>
      </c>
      <c r="I52" s="1667">
        <f t="shared" si="41"/>
        <v>148767.76326945904</v>
      </c>
      <c r="J52" s="1668">
        <f t="shared" si="42"/>
        <v>36</v>
      </c>
      <c r="K52" s="1661" t="s">
        <v>98</v>
      </c>
      <c r="L52" s="1720" t="s">
        <v>98</v>
      </c>
      <c r="M52" s="1669">
        <v>946906</v>
      </c>
      <c r="N52" s="1670">
        <f t="shared" si="43"/>
        <v>80287.09513311854</v>
      </c>
      <c r="O52" s="1666">
        <f t="shared" si="44"/>
        <v>36</v>
      </c>
      <c r="P52" s="1671">
        <f t="shared" si="45"/>
        <v>0.5223614404926021</v>
      </c>
      <c r="Q52" s="1661"/>
      <c r="R52" s="1666">
        <v>166946</v>
      </c>
      <c r="S52" s="1668">
        <f t="shared" si="46"/>
        <v>14155.1636425301</v>
      </c>
      <c r="T52" s="1668">
        <f t="shared" si="47"/>
        <v>20</v>
      </c>
      <c r="U52" s="1671">
        <f t="shared" si="48"/>
        <v>0.09209589235307195</v>
      </c>
      <c r="V52" s="1666">
        <f t="shared" si="49"/>
        <v>46</v>
      </c>
      <c r="W52" s="1661" t="s">
        <v>98</v>
      </c>
      <c r="X52" s="1661"/>
      <c r="Y52" s="1666">
        <v>155491</v>
      </c>
      <c r="Z52" s="1668">
        <f t="shared" si="50"/>
        <v>13183.907071392234</v>
      </c>
      <c r="AA52" s="1668">
        <f t="shared" si="51"/>
        <v>36</v>
      </c>
      <c r="AB52" s="1671">
        <f t="shared" si="52"/>
        <v>0.08577673258341925</v>
      </c>
      <c r="AC52" s="1666">
        <f t="shared" si="53"/>
        <v>34</v>
      </c>
      <c r="AD52" s="1661" t="s">
        <v>98</v>
      </c>
      <c r="AE52" s="1661"/>
      <c r="AF52" s="1666">
        <v>1812741</v>
      </c>
      <c r="AG52" s="1668">
        <f t="shared" si="54"/>
        <v>153700.27132440225</v>
      </c>
      <c r="AH52" s="1668">
        <f t="shared" si="55"/>
        <v>37</v>
      </c>
      <c r="AI52" s="1661" t="s">
        <v>98</v>
      </c>
      <c r="AJ52" s="1666"/>
      <c r="AK52" s="1666"/>
      <c r="AL52" s="1663">
        <v>11</v>
      </c>
      <c r="AM52" s="1663">
        <v>479</v>
      </c>
      <c r="AN52" s="1672">
        <f t="shared" si="36"/>
        <v>0.022964509394572025</v>
      </c>
      <c r="AO52" s="1673">
        <f t="shared" si="37"/>
        <v>39</v>
      </c>
      <c r="AP52" s="1661" t="s">
        <v>98</v>
      </c>
      <c r="AQ52" s="1661"/>
      <c r="AR52" s="1661"/>
      <c r="AS52" s="1663">
        <v>11</v>
      </c>
      <c r="AT52" s="1663">
        <v>3191</v>
      </c>
      <c r="AU52" s="1674">
        <f t="shared" si="56"/>
        <v>0.0034471952366029457</v>
      </c>
      <c r="AV52" s="1673">
        <f t="shared" si="57"/>
        <v>23</v>
      </c>
      <c r="AW52" s="1661" t="s">
        <v>98</v>
      </c>
      <c r="AX52" s="1661"/>
      <c r="AY52" s="1661"/>
      <c r="AZ52" s="1663">
        <v>10</v>
      </c>
      <c r="BA52" s="1663">
        <v>259</v>
      </c>
      <c r="BB52" s="1674">
        <f t="shared" si="58"/>
        <v>0.03861003861003861</v>
      </c>
      <c r="BC52" s="1667">
        <f t="shared" si="59"/>
        <v>26</v>
      </c>
      <c r="BD52" s="1661" t="s">
        <v>98</v>
      </c>
      <c r="BE52" s="1661"/>
      <c r="BF52" s="1661"/>
      <c r="BG52" s="1663">
        <v>97</v>
      </c>
      <c r="BH52" s="1663">
        <v>263</v>
      </c>
      <c r="BI52" s="1674">
        <f t="shared" si="60"/>
        <v>0.3688212927756654</v>
      </c>
      <c r="BJ52" s="1673">
        <f t="shared" si="61"/>
        <v>17</v>
      </c>
      <c r="BK52" s="1661" t="s">
        <v>98</v>
      </c>
      <c r="BL52" s="1661"/>
      <c r="BM52" s="1663">
        <v>89</v>
      </c>
      <c r="BN52" s="1663">
        <v>3190</v>
      </c>
      <c r="BO52" s="1674">
        <f t="shared" si="62"/>
        <v>0.027899686520376176</v>
      </c>
      <c r="BP52" s="1673">
        <f t="shared" si="63"/>
        <v>16</v>
      </c>
      <c r="BQ52" s="1661" t="s">
        <v>98</v>
      </c>
      <c r="BR52" s="1663"/>
      <c r="BS52" s="1663">
        <v>815</v>
      </c>
      <c r="BT52" s="1663">
        <v>60017</v>
      </c>
      <c r="BU52" s="1675">
        <f t="shared" si="64"/>
        <v>1.3579485812353167</v>
      </c>
      <c r="BV52" s="1673">
        <f t="shared" si="65"/>
        <v>20</v>
      </c>
      <c r="BW52" s="1661" t="s">
        <v>98</v>
      </c>
      <c r="BX52" s="1661"/>
      <c r="BY52" s="1676">
        <v>13709</v>
      </c>
      <c r="BZ52" s="1676">
        <v>2184</v>
      </c>
      <c r="CA52" s="1677">
        <f t="shared" si="66"/>
        <v>0.15931140126923918</v>
      </c>
      <c r="CB52" s="1629">
        <f t="shared" si="67"/>
        <v>6</v>
      </c>
      <c r="CC52" s="1661" t="s">
        <v>98</v>
      </c>
      <c r="CD52" s="1661"/>
      <c r="CE52" s="1678">
        <f t="shared" si="68"/>
        <v>1.170197709000793</v>
      </c>
      <c r="CF52" s="1679">
        <f t="shared" si="69"/>
        <v>37</v>
      </c>
      <c r="CG52" s="1678">
        <f t="shared" si="38"/>
        <v>0.7054892147261008</v>
      </c>
      <c r="CH52" s="1679">
        <f t="shared" si="70"/>
        <v>20</v>
      </c>
      <c r="CI52" s="1680">
        <f t="shared" si="39"/>
        <v>0.8991177540072225</v>
      </c>
      <c r="CJ52" s="1635">
        <f t="shared" si="71"/>
        <v>22</v>
      </c>
    </row>
    <row r="53" spans="1:88" ht="11.25">
      <c r="A53" s="1660" t="s">
        <v>47</v>
      </c>
      <c r="B53" s="1661" t="s">
        <v>99</v>
      </c>
      <c r="C53" s="1662">
        <v>34051</v>
      </c>
      <c r="D53" s="1663">
        <v>33987</v>
      </c>
      <c r="E53" s="1664">
        <v>69955</v>
      </c>
      <c r="F53" s="1665">
        <f t="shared" si="40"/>
        <v>2.058286992085209</v>
      </c>
      <c r="G53" s="1663"/>
      <c r="H53" s="1666">
        <v>1457507</v>
      </c>
      <c r="I53" s="1667">
        <f t="shared" si="41"/>
        <v>42803.64746997151</v>
      </c>
      <c r="J53" s="1668">
        <f t="shared" si="42"/>
        <v>3</v>
      </c>
      <c r="K53" s="1661" t="s">
        <v>99</v>
      </c>
      <c r="L53" s="1720" t="s">
        <v>99</v>
      </c>
      <c r="M53" s="1669">
        <v>673472</v>
      </c>
      <c r="N53" s="1670">
        <f t="shared" si="43"/>
        <v>19778.33250124813</v>
      </c>
      <c r="O53" s="1666">
        <f t="shared" si="44"/>
        <v>3</v>
      </c>
      <c r="P53" s="1671">
        <f t="shared" si="45"/>
        <v>0.47273002939681774</v>
      </c>
      <c r="Q53" s="1661"/>
      <c r="R53" s="1666">
        <v>227232</v>
      </c>
      <c r="S53" s="1668">
        <f t="shared" si="46"/>
        <v>6673.284191360019</v>
      </c>
      <c r="T53" s="1668">
        <f t="shared" si="47"/>
        <v>3</v>
      </c>
      <c r="U53" s="1671">
        <f t="shared" si="48"/>
        <v>0.15950089987393343</v>
      </c>
      <c r="V53" s="1666">
        <f t="shared" si="49"/>
        <v>25</v>
      </c>
      <c r="W53" s="1661" t="s">
        <v>99</v>
      </c>
      <c r="X53" s="1661"/>
      <c r="Y53" s="1666">
        <v>80209</v>
      </c>
      <c r="Z53" s="1668">
        <f t="shared" si="50"/>
        <v>2355.554902939708</v>
      </c>
      <c r="AA53" s="1668">
        <f t="shared" si="51"/>
        <v>25</v>
      </c>
      <c r="AB53" s="1671">
        <f t="shared" si="52"/>
        <v>0.05630108293721098</v>
      </c>
      <c r="AC53" s="1666">
        <f t="shared" si="53"/>
        <v>17</v>
      </c>
      <c r="AD53" s="1661" t="s">
        <v>99</v>
      </c>
      <c r="AE53" s="1661"/>
      <c r="AF53" s="1666">
        <v>1424644</v>
      </c>
      <c r="AG53" s="1668">
        <f t="shared" si="54"/>
        <v>41838.53631317729</v>
      </c>
      <c r="AH53" s="1668">
        <f t="shared" si="55"/>
        <v>2</v>
      </c>
      <c r="AI53" s="1661" t="s">
        <v>99</v>
      </c>
      <c r="AJ53" s="1666"/>
      <c r="AK53" s="1666"/>
      <c r="AL53" s="1663">
        <v>9</v>
      </c>
      <c r="AM53" s="1663">
        <v>397</v>
      </c>
      <c r="AN53" s="1672">
        <f t="shared" si="36"/>
        <v>0.022670025188916875</v>
      </c>
      <c r="AO53" s="1673">
        <f t="shared" si="37"/>
        <v>37</v>
      </c>
      <c r="AP53" s="1661" t="s">
        <v>99</v>
      </c>
      <c r="AQ53" s="1661"/>
      <c r="AR53" s="1661"/>
      <c r="AS53" s="1663">
        <v>5</v>
      </c>
      <c r="AT53" s="1663">
        <v>1076</v>
      </c>
      <c r="AU53" s="1674">
        <f t="shared" si="56"/>
        <v>0.004646840148698885</v>
      </c>
      <c r="AV53" s="1673">
        <f t="shared" si="57"/>
        <v>25</v>
      </c>
      <c r="AW53" s="1661" t="s">
        <v>99</v>
      </c>
      <c r="AX53" s="1661"/>
      <c r="AY53" s="1661"/>
      <c r="AZ53" s="1663">
        <v>7</v>
      </c>
      <c r="BA53" s="1663">
        <v>159</v>
      </c>
      <c r="BB53" s="1674">
        <f t="shared" si="58"/>
        <v>0.0440251572327044</v>
      </c>
      <c r="BC53" s="1667">
        <f t="shared" si="59"/>
        <v>29</v>
      </c>
      <c r="BD53" s="1661" t="s">
        <v>99</v>
      </c>
      <c r="BE53" s="1661"/>
      <c r="BF53" s="1661"/>
      <c r="BG53" s="1663">
        <v>6</v>
      </c>
      <c r="BH53" s="1663">
        <v>158</v>
      </c>
      <c r="BI53" s="1674">
        <f t="shared" si="60"/>
        <v>0.0379746835443038</v>
      </c>
      <c r="BJ53" s="1673">
        <f t="shared" si="61"/>
        <v>6</v>
      </c>
      <c r="BK53" s="1661" t="s">
        <v>99</v>
      </c>
      <c r="BL53" s="1661"/>
      <c r="BM53" s="1663">
        <v>449</v>
      </c>
      <c r="BN53" s="1663">
        <v>1074</v>
      </c>
      <c r="BO53" s="1674">
        <f t="shared" si="62"/>
        <v>0.4180633147113594</v>
      </c>
      <c r="BP53" s="1673">
        <f t="shared" si="63"/>
        <v>50</v>
      </c>
      <c r="BQ53" s="1661" t="s">
        <v>99</v>
      </c>
      <c r="BR53" s="1663"/>
      <c r="BS53" s="1663">
        <v>374</v>
      </c>
      <c r="BT53" s="1663">
        <v>20523</v>
      </c>
      <c r="BU53" s="1675">
        <f t="shared" si="64"/>
        <v>1.8223456609657458</v>
      </c>
      <c r="BV53" s="1673">
        <f t="shared" si="65"/>
        <v>36</v>
      </c>
      <c r="BW53" s="1661" t="s">
        <v>99</v>
      </c>
      <c r="BX53" s="1661"/>
      <c r="BY53" s="1676">
        <v>6887</v>
      </c>
      <c r="BZ53" s="1676">
        <v>2555</v>
      </c>
      <c r="CA53" s="1677">
        <f t="shared" si="66"/>
        <v>0.3709888195150283</v>
      </c>
      <c r="CB53" s="1629">
        <f t="shared" si="67"/>
        <v>48</v>
      </c>
      <c r="CC53" s="1661" t="s">
        <v>99</v>
      </c>
      <c r="CD53" s="1661"/>
      <c r="CE53" s="1678">
        <f t="shared" si="68"/>
        <v>0.37847909189456913</v>
      </c>
      <c r="CF53" s="1679">
        <f t="shared" si="69"/>
        <v>2</v>
      </c>
      <c r="CG53" s="1678">
        <f t="shared" si="38"/>
        <v>1.3348401769308753</v>
      </c>
      <c r="CH53" s="1679">
        <f t="shared" si="70"/>
        <v>39</v>
      </c>
      <c r="CI53" s="1680">
        <f t="shared" si="39"/>
        <v>0.9363563914990811</v>
      </c>
      <c r="CJ53" s="1635">
        <f t="shared" si="71"/>
        <v>26</v>
      </c>
    </row>
    <row r="54" spans="1:88" ht="11.25">
      <c r="A54" s="1660" t="s">
        <v>49</v>
      </c>
      <c r="B54" s="1661" t="s">
        <v>100</v>
      </c>
      <c r="C54" s="1662">
        <v>7404</v>
      </c>
      <c r="D54" s="1663">
        <v>6757</v>
      </c>
      <c r="E54" s="1664">
        <v>15590</v>
      </c>
      <c r="F54" s="1665">
        <f t="shared" si="40"/>
        <v>2.307236939470179</v>
      </c>
      <c r="G54" s="1663"/>
      <c r="H54" s="1666">
        <v>435521</v>
      </c>
      <c r="I54" s="1667">
        <f t="shared" si="41"/>
        <v>58822.393300918426</v>
      </c>
      <c r="J54" s="1668">
        <f t="shared" si="42"/>
        <v>11</v>
      </c>
      <c r="K54" s="1661" t="s">
        <v>100</v>
      </c>
      <c r="L54" s="1720" t="s">
        <v>100</v>
      </c>
      <c r="M54" s="1669">
        <v>267525</v>
      </c>
      <c r="N54" s="1670">
        <f t="shared" si="43"/>
        <v>36132.495948136144</v>
      </c>
      <c r="O54" s="1666">
        <f t="shared" si="44"/>
        <v>12</v>
      </c>
      <c r="P54" s="1671">
        <f t="shared" si="45"/>
        <v>0.6277527612674024</v>
      </c>
      <c r="Q54" s="1661"/>
      <c r="R54" s="1666">
        <v>88068</v>
      </c>
      <c r="S54" s="1668">
        <f t="shared" si="46"/>
        <v>11894.651539708266</v>
      </c>
      <c r="T54" s="1668">
        <f t="shared" si="47"/>
        <v>14</v>
      </c>
      <c r="U54" s="1671">
        <f t="shared" si="48"/>
        <v>0.20665332278963683</v>
      </c>
      <c r="V54" s="1666">
        <f t="shared" si="49"/>
        <v>15</v>
      </c>
      <c r="W54" s="1661" t="s">
        <v>100</v>
      </c>
      <c r="X54" s="1661"/>
      <c r="Y54" s="1666">
        <v>41353</v>
      </c>
      <c r="Z54" s="1668">
        <f t="shared" si="50"/>
        <v>5585.224203133442</v>
      </c>
      <c r="AA54" s="1668">
        <f t="shared" si="51"/>
        <v>7</v>
      </c>
      <c r="AB54" s="1671">
        <f t="shared" si="52"/>
        <v>0.09703564129218163</v>
      </c>
      <c r="AC54" s="1666">
        <f t="shared" si="53"/>
        <v>36</v>
      </c>
      <c r="AD54" s="1661" t="s">
        <v>100</v>
      </c>
      <c r="AE54" s="1661"/>
      <c r="AF54" s="1666">
        <v>426163</v>
      </c>
      <c r="AG54" s="1668">
        <f t="shared" si="54"/>
        <v>57558.48190167477</v>
      </c>
      <c r="AH54" s="1668">
        <f t="shared" si="55"/>
        <v>11</v>
      </c>
      <c r="AI54" s="1661" t="s">
        <v>100</v>
      </c>
      <c r="AJ54" s="1666"/>
      <c r="AK54" s="1666"/>
      <c r="AL54" s="1663">
        <v>11</v>
      </c>
      <c r="AM54" s="1663">
        <v>823</v>
      </c>
      <c r="AN54" s="1672">
        <f t="shared" si="36"/>
        <v>0.013365735115431349</v>
      </c>
      <c r="AO54" s="1673">
        <f t="shared" si="37"/>
        <v>31</v>
      </c>
      <c r="AP54" s="1661" t="s">
        <v>100</v>
      </c>
      <c r="AQ54" s="1661"/>
      <c r="AR54" s="1661"/>
      <c r="AS54" s="1663">
        <v>1</v>
      </c>
      <c r="AT54" s="1663">
        <v>1983</v>
      </c>
      <c r="AU54" s="1674">
        <f t="shared" si="56"/>
        <v>0.0005042864346949068</v>
      </c>
      <c r="AV54" s="1673">
        <f t="shared" si="57"/>
        <v>13</v>
      </c>
      <c r="AW54" s="1661" t="s">
        <v>100</v>
      </c>
      <c r="AX54" s="1661"/>
      <c r="AY54" s="1661"/>
      <c r="AZ54" s="1663">
        <v>11</v>
      </c>
      <c r="BA54" s="1663">
        <v>90</v>
      </c>
      <c r="BB54" s="1674">
        <f t="shared" si="58"/>
        <v>0.12222222222222222</v>
      </c>
      <c r="BC54" s="1667">
        <f t="shared" si="59"/>
        <v>41</v>
      </c>
      <c r="BD54" s="1661" t="s">
        <v>100</v>
      </c>
      <c r="BE54" s="1661"/>
      <c r="BF54" s="1661"/>
      <c r="BG54" s="1663">
        <v>0</v>
      </c>
      <c r="BH54" s="1663">
        <v>92</v>
      </c>
      <c r="BI54" s="1674">
        <f t="shared" si="60"/>
        <v>0</v>
      </c>
      <c r="BJ54" s="1673">
        <f t="shared" si="61"/>
        <v>1</v>
      </c>
      <c r="BK54" s="1661" t="s">
        <v>100</v>
      </c>
      <c r="BL54" s="1661"/>
      <c r="BM54" s="1663">
        <v>37</v>
      </c>
      <c r="BN54" s="1663">
        <v>1989</v>
      </c>
      <c r="BO54" s="1674">
        <f t="shared" si="62"/>
        <v>0.01860231271995978</v>
      </c>
      <c r="BP54" s="1673">
        <f t="shared" si="63"/>
        <v>14</v>
      </c>
      <c r="BQ54" s="1661" t="s">
        <v>100</v>
      </c>
      <c r="BR54" s="1663"/>
      <c r="BS54" s="1663">
        <v>170</v>
      </c>
      <c r="BT54" s="1663">
        <v>9058</v>
      </c>
      <c r="BU54" s="1675">
        <f t="shared" si="64"/>
        <v>1.8767939942592184</v>
      </c>
      <c r="BV54" s="1673">
        <f t="shared" si="65"/>
        <v>39</v>
      </c>
      <c r="BW54" s="1661" t="s">
        <v>100</v>
      </c>
      <c r="BX54" s="1661"/>
      <c r="BY54" s="1676">
        <v>2772</v>
      </c>
      <c r="BZ54" s="1676">
        <v>343</v>
      </c>
      <c r="CA54" s="1677">
        <f t="shared" si="66"/>
        <v>0.12373737373737374</v>
      </c>
      <c r="CB54" s="1629">
        <f t="shared" si="67"/>
        <v>3</v>
      </c>
      <c r="CC54" s="1661" t="s">
        <v>100</v>
      </c>
      <c r="CD54" s="1661"/>
      <c r="CE54" s="1678">
        <f t="shared" si="68"/>
        <v>0.5840122198452852</v>
      </c>
      <c r="CF54" s="1679">
        <f t="shared" si="69"/>
        <v>12</v>
      </c>
      <c r="CG54" s="1678">
        <f t="shared" si="38"/>
        <v>0.6926877301830856</v>
      </c>
      <c r="CH54" s="1679">
        <f t="shared" si="70"/>
        <v>18</v>
      </c>
      <c r="CI54" s="1680">
        <f t="shared" si="39"/>
        <v>0.6474062675423354</v>
      </c>
      <c r="CJ54" s="1635">
        <f t="shared" si="71"/>
        <v>7</v>
      </c>
    </row>
    <row r="55" spans="1:88" ht="12" thickBot="1">
      <c r="A55" s="1682" t="s">
        <v>110</v>
      </c>
      <c r="B55" s="1683"/>
      <c r="C55" s="1684">
        <f>SUM(C5:C54)</f>
        <v>812871</v>
      </c>
      <c r="D55" s="1685">
        <f>SUM(D5:D54)</f>
        <v>775860</v>
      </c>
      <c r="E55" s="1685">
        <f>SUM(E5:E54)</f>
        <v>1838803</v>
      </c>
      <c r="F55" s="1686">
        <f t="shared" si="40"/>
        <v>2.370019075606424</v>
      </c>
      <c r="G55" s="1687"/>
      <c r="H55" s="1688">
        <f>SUM(H5:H54)</f>
        <v>102709383</v>
      </c>
      <c r="I55" s="1689">
        <f t="shared" si="41"/>
        <v>126353.8531944183</v>
      </c>
      <c r="J55" s="1687">
        <f>SUM(J5:J54)</f>
        <v>1275</v>
      </c>
      <c r="K55" s="1683"/>
      <c r="L55" s="1718"/>
      <c r="M55" s="1690">
        <f>SUM(M5:M54)</f>
        <v>50309238</v>
      </c>
      <c r="N55" s="1689">
        <f t="shared" si="43"/>
        <v>61890.80186154999</v>
      </c>
      <c r="O55" s="1687"/>
      <c r="P55" s="1691">
        <f t="shared" si="45"/>
        <v>0.508659685692893</v>
      </c>
      <c r="Q55" s="1683"/>
      <c r="R55" s="1692">
        <f>SUM(R5:R54)</f>
        <v>15944218</v>
      </c>
      <c r="S55" s="1693">
        <f t="shared" si="46"/>
        <v>19614.696550867237</v>
      </c>
      <c r="T55" s="1687"/>
      <c r="U55" s="1691">
        <f t="shared" si="48"/>
        <v>0.1612065942342233</v>
      </c>
      <c r="V55" s="1687"/>
      <c r="W55" s="1683"/>
      <c r="X55" s="1683"/>
      <c r="Y55" s="1692">
        <f>SUM(Y5:Y54)</f>
        <v>6359601</v>
      </c>
      <c r="Z55" s="1693">
        <f t="shared" si="50"/>
        <v>7823.628841476692</v>
      </c>
      <c r="AA55" s="1687"/>
      <c r="AB55" s="1691">
        <f t="shared" si="52"/>
        <v>0.06429977424409028</v>
      </c>
      <c r="AC55" s="1687"/>
      <c r="AD55" s="1683"/>
      <c r="AE55" s="1683"/>
      <c r="AF55" s="1692">
        <f>SUM(AF5:AF54)</f>
        <v>98905495</v>
      </c>
      <c r="AG55" s="1693">
        <f t="shared" si="54"/>
        <v>121674.28165108609</v>
      </c>
      <c r="AH55" s="1687"/>
      <c r="AI55" s="1683"/>
      <c r="AJ55" s="1687">
        <f>SUM(AJ5:AJ54)</f>
        <v>0</v>
      </c>
      <c r="AK55" s="1687"/>
      <c r="AL55" s="1692">
        <f>SUM(AL5:AL54)</f>
        <v>532</v>
      </c>
      <c r="AM55" s="1692">
        <f>SUM(AM5:AM54)</f>
        <v>30802</v>
      </c>
      <c r="AN55" s="1694">
        <f t="shared" si="36"/>
        <v>0.01727160573988702</v>
      </c>
      <c r="AO55" s="1692"/>
      <c r="AP55" s="1683"/>
      <c r="AQ55" s="1683"/>
      <c r="AR55" s="1683"/>
      <c r="AS55" s="1692">
        <f>SUM(AS5:AS54)</f>
        <v>799</v>
      </c>
      <c r="AT55" s="1692">
        <f>SUM(AT5:AT54)</f>
        <v>94216</v>
      </c>
      <c r="AU55" s="1691">
        <f t="shared" si="56"/>
        <v>0.008480512864057061</v>
      </c>
      <c r="AV55" s="1687"/>
      <c r="AW55" s="1683"/>
      <c r="AX55" s="1683"/>
      <c r="AY55" s="1683"/>
      <c r="AZ55" s="1692">
        <f>SUM(AZ5:AZ54)</f>
        <v>928</v>
      </c>
      <c r="BA55" s="1692">
        <f>SUM(BA5:BA54)</f>
        <v>15532</v>
      </c>
      <c r="BB55" s="1691">
        <f t="shared" si="58"/>
        <v>0.05974761782127221</v>
      </c>
      <c r="BC55" s="1685"/>
      <c r="BD55" s="1683"/>
      <c r="BE55" s="1683"/>
      <c r="BF55" s="1683"/>
      <c r="BG55" s="1692">
        <f>SUM(BG5:BG54)</f>
        <v>8051</v>
      </c>
      <c r="BH55" s="1692">
        <f>SUM(BH5:BH54)</f>
        <v>15528</v>
      </c>
      <c r="BI55" s="1691">
        <f t="shared" si="60"/>
        <v>0.5184827408552293</v>
      </c>
      <c r="BJ55" s="1692"/>
      <c r="BK55" s="1683"/>
      <c r="BL55" s="1683"/>
      <c r="BM55" s="1692">
        <f>SUM(BM5:BM54)</f>
        <v>10181</v>
      </c>
      <c r="BN55" s="1692">
        <f>SUM(BN5:BN54)</f>
        <v>95134</v>
      </c>
      <c r="BO55" s="1691">
        <f t="shared" si="62"/>
        <v>0.10701747009481363</v>
      </c>
      <c r="BP55" s="1687"/>
      <c r="BQ55" s="1683"/>
      <c r="BR55" s="1687"/>
      <c r="BS55" s="1692">
        <f>SUM(BS5:BS54)</f>
        <v>43395</v>
      </c>
      <c r="BT55" s="1687">
        <f>SUM(BT5:BT54)</f>
        <v>2986094</v>
      </c>
      <c r="BU55" s="1695">
        <f t="shared" si="64"/>
        <v>1.453236234358329</v>
      </c>
      <c r="BV55" s="1696"/>
      <c r="BW55" s="1683"/>
      <c r="BX55" s="1683"/>
      <c r="BY55" s="1697">
        <f>SUM(BY5:BY54)</f>
        <v>594975</v>
      </c>
      <c r="BZ55" s="1697">
        <f>SUM(BZ5:BZ54)</f>
        <v>145908</v>
      </c>
      <c r="CA55" s="1698">
        <f t="shared" si="66"/>
        <v>0.24523383335434262</v>
      </c>
      <c r="CB55" s="1696"/>
      <c r="CC55" s="1683"/>
      <c r="CD55" s="1683"/>
      <c r="CE55" s="1699">
        <f t="shared" si="68"/>
        <v>1</v>
      </c>
      <c r="CF55" s="1696"/>
      <c r="CG55" s="1699">
        <f t="shared" si="38"/>
        <v>1</v>
      </c>
      <c r="CH55" s="1696"/>
      <c r="CI55" s="1699">
        <f t="shared" si="39"/>
        <v>1</v>
      </c>
      <c r="CJ55" s="1700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R53" sqref="R53"/>
    </sheetView>
  </sheetViews>
  <sheetFormatPr defaultColWidth="9.140625" defaultRowHeight="12.75"/>
  <cols>
    <col min="1" max="1" width="6.00390625" style="1292" customWidth="1"/>
    <col min="2" max="7" width="6.140625" style="1292" bestFit="1" customWidth="1"/>
    <col min="8" max="8" width="6.421875" style="1292" bestFit="1" customWidth="1"/>
    <col min="9" max="10" width="6.140625" style="1292" bestFit="1" customWidth="1"/>
    <col min="11" max="11" width="6.421875" style="1322" customWidth="1"/>
    <col min="12" max="12" width="6.00390625" style="1322" customWidth="1"/>
    <col min="13" max="13" width="8.00390625" style="1322" bestFit="1" customWidth="1"/>
    <col min="14" max="14" width="5.00390625" style="1323" bestFit="1" customWidth="1"/>
    <col min="15" max="15" width="3.8515625" style="1292" bestFit="1" customWidth="1"/>
    <col min="16" max="16384" width="8.57421875" style="1292" customWidth="1"/>
  </cols>
  <sheetData>
    <row r="1" spans="1:17" s="58" customFormat="1" ht="9">
      <c r="A1" s="1281" t="s">
        <v>225</v>
      </c>
      <c r="B1" s="1282"/>
      <c r="C1" s="1283"/>
      <c r="D1" s="1283"/>
      <c r="E1" s="1283"/>
      <c r="F1" s="1283"/>
      <c r="G1" s="1283"/>
      <c r="H1" s="1283"/>
      <c r="I1" s="1283"/>
      <c r="J1" s="1283"/>
      <c r="K1" s="1283"/>
      <c r="L1" s="1284"/>
      <c r="M1" s="1284"/>
      <c r="N1" s="1283"/>
      <c r="O1" s="1283"/>
      <c r="P1" s="1285"/>
      <c r="Q1" s="112"/>
    </row>
    <row r="2" spans="1:15" ht="9.75" thickBot="1">
      <c r="A2" s="1286" t="s">
        <v>150</v>
      </c>
      <c r="B2" s="1287">
        <v>1984</v>
      </c>
      <c r="C2" s="1287">
        <v>1989</v>
      </c>
      <c r="D2" s="1288">
        <v>1990</v>
      </c>
      <c r="E2" s="1287">
        <v>1995</v>
      </c>
      <c r="F2" s="1289">
        <v>1998</v>
      </c>
      <c r="G2" s="1289">
        <v>1999</v>
      </c>
      <c r="H2" s="1289">
        <v>2000</v>
      </c>
      <c r="I2" s="1289">
        <v>2001</v>
      </c>
      <c r="J2" s="1289">
        <v>2002</v>
      </c>
      <c r="K2" s="1289">
        <v>2003</v>
      </c>
      <c r="L2" s="1289">
        <v>2004</v>
      </c>
      <c r="M2" s="1290">
        <v>2005</v>
      </c>
      <c r="N2" s="1290" t="s">
        <v>157</v>
      </c>
      <c r="O2" s="1291" t="s">
        <v>152</v>
      </c>
    </row>
    <row r="3" spans="1:15" ht="9">
      <c r="A3" s="1293" t="s">
        <v>77</v>
      </c>
      <c r="B3" s="1331">
        <v>76920</v>
      </c>
      <c r="C3" s="1331">
        <v>77439</v>
      </c>
      <c r="D3" s="1331">
        <v>77646</v>
      </c>
      <c r="E3" s="1331">
        <v>78335</v>
      </c>
      <c r="F3" s="1332">
        <v>79050</v>
      </c>
      <c r="G3" s="1333">
        <v>78748</v>
      </c>
      <c r="H3" s="1333">
        <v>78916</v>
      </c>
      <c r="I3" s="1333">
        <v>79124</v>
      </c>
      <c r="J3" s="1332">
        <v>79265</v>
      </c>
      <c r="K3" s="1270">
        <v>79389</v>
      </c>
      <c r="L3" s="1270">
        <v>79619</v>
      </c>
      <c r="M3" s="1190">
        <v>79779</v>
      </c>
      <c r="N3" s="1294">
        <f aca="true" t="shared" si="0" ref="N3:N34">RANK(M3,M$3:M$52,0)</f>
        <v>1</v>
      </c>
      <c r="O3" s="1295" t="s">
        <v>77</v>
      </c>
    </row>
    <row r="4" spans="1:15" ht="9">
      <c r="A4" s="1296" t="s">
        <v>93</v>
      </c>
      <c r="B4" s="1334">
        <v>71448</v>
      </c>
      <c r="C4" s="1334">
        <v>76547</v>
      </c>
      <c r="D4" s="1334">
        <v>76612</v>
      </c>
      <c r="E4" s="1334">
        <v>78479</v>
      </c>
      <c r="F4" s="1335">
        <v>79031</v>
      </c>
      <c r="G4" s="1336">
        <v>79280</v>
      </c>
      <c r="H4" s="1336">
        <v>79284</v>
      </c>
      <c r="I4" s="1336">
        <v>79369</v>
      </c>
      <c r="J4" s="1335">
        <v>79516</v>
      </c>
      <c r="K4" s="1273">
        <v>79517</v>
      </c>
      <c r="L4" s="1273">
        <v>79624</v>
      </c>
      <c r="M4" s="1084">
        <v>79651</v>
      </c>
      <c r="N4" s="1297">
        <f t="shared" si="0"/>
        <v>2</v>
      </c>
      <c r="O4" s="1298" t="s">
        <v>93</v>
      </c>
    </row>
    <row r="5" spans="1:15" ht="9">
      <c r="A5" s="1296" t="s">
        <v>95</v>
      </c>
      <c r="B5" s="1334">
        <v>54782</v>
      </c>
      <c r="C5" s="1334">
        <v>55727</v>
      </c>
      <c r="D5" s="1334">
        <v>55991</v>
      </c>
      <c r="E5" s="1334">
        <v>56987</v>
      </c>
      <c r="F5" s="1335">
        <v>57444</v>
      </c>
      <c r="G5" s="1336">
        <v>57767</v>
      </c>
      <c r="H5" s="1336">
        <v>57884</v>
      </c>
      <c r="I5" s="1336">
        <v>56973</v>
      </c>
      <c r="J5" s="1335">
        <v>57114</v>
      </c>
      <c r="K5" s="1273">
        <v>57347</v>
      </c>
      <c r="L5" s="1273">
        <v>57539</v>
      </c>
      <c r="M5" s="1084">
        <v>57884</v>
      </c>
      <c r="N5" s="1297">
        <f t="shared" si="0"/>
        <v>3</v>
      </c>
      <c r="O5" s="1298" t="s">
        <v>95</v>
      </c>
    </row>
    <row r="6" spans="1:15" ht="9">
      <c r="A6" s="1296" t="s">
        <v>88</v>
      </c>
      <c r="B6" s="1334">
        <v>44000</v>
      </c>
      <c r="C6" s="1334">
        <v>44820</v>
      </c>
      <c r="D6" s="1334">
        <v>44648</v>
      </c>
      <c r="E6" s="1334">
        <v>44229</v>
      </c>
      <c r="F6" s="1335">
        <v>44199</v>
      </c>
      <c r="G6" s="1336">
        <v>43816</v>
      </c>
      <c r="H6" s="1336">
        <v>43505</v>
      </c>
      <c r="I6" s="1336">
        <v>43362</v>
      </c>
      <c r="J6" s="1335">
        <v>43347</v>
      </c>
      <c r="K6" s="1273">
        <v>43313</v>
      </c>
      <c r="L6" s="1273">
        <v>43288</v>
      </c>
      <c r="M6" s="1084">
        <v>43283</v>
      </c>
      <c r="N6" s="1297">
        <f t="shared" si="0"/>
        <v>4</v>
      </c>
      <c r="O6" s="1298" t="s">
        <v>88</v>
      </c>
    </row>
    <row r="7" spans="1:15" ht="9">
      <c r="A7" s="1296" t="s">
        <v>90</v>
      </c>
      <c r="B7" s="1334">
        <v>40338</v>
      </c>
      <c r="C7" s="1334">
        <v>41406</v>
      </c>
      <c r="D7" s="1334">
        <v>41512</v>
      </c>
      <c r="E7" s="1334">
        <v>41692</v>
      </c>
      <c r="F7" s="1335">
        <v>41739</v>
      </c>
      <c r="G7" s="1336">
        <v>41708</v>
      </c>
      <c r="H7" s="1336">
        <v>41719</v>
      </c>
      <c r="I7" s="1336">
        <v>41668</v>
      </c>
      <c r="J7" s="1335">
        <v>41687</v>
      </c>
      <c r="K7" s="1273">
        <v>41666</v>
      </c>
      <c r="L7" s="1273">
        <v>41723</v>
      </c>
      <c r="M7" s="1084">
        <v>41582</v>
      </c>
      <c r="N7" s="1297">
        <f t="shared" si="0"/>
        <v>5</v>
      </c>
      <c r="O7" s="1298" t="s">
        <v>90</v>
      </c>
    </row>
    <row r="8" spans="1:15" ht="9">
      <c r="A8" s="1296" t="s">
        <v>99</v>
      </c>
      <c r="B8" s="1334">
        <v>31356</v>
      </c>
      <c r="C8" s="1334">
        <v>30662</v>
      </c>
      <c r="D8" s="1334">
        <v>31566</v>
      </c>
      <c r="E8" s="1334">
        <v>32014</v>
      </c>
      <c r="F8" s="1335">
        <v>32693</v>
      </c>
      <c r="G8" s="1336">
        <v>33266</v>
      </c>
      <c r="H8" s="1336">
        <v>34003</v>
      </c>
      <c r="I8" s="1336">
        <v>34048</v>
      </c>
      <c r="J8" s="1335">
        <v>34087</v>
      </c>
      <c r="K8" s="1273">
        <v>33972</v>
      </c>
      <c r="L8" s="1273">
        <v>34044</v>
      </c>
      <c r="M8" s="1084">
        <v>34051</v>
      </c>
      <c r="N8" s="1297">
        <f t="shared" si="0"/>
        <v>6</v>
      </c>
      <c r="O8" s="1298" t="s">
        <v>99</v>
      </c>
    </row>
    <row r="9" spans="1:15" ht="9">
      <c r="A9" s="1296" t="s">
        <v>74</v>
      </c>
      <c r="B9" s="1334">
        <v>32317</v>
      </c>
      <c r="C9" s="1334">
        <v>32391</v>
      </c>
      <c r="D9" s="1334">
        <v>32389</v>
      </c>
      <c r="E9" s="1334">
        <v>32370</v>
      </c>
      <c r="F9" s="1335">
        <v>32489</v>
      </c>
      <c r="G9" s="1336">
        <v>32409</v>
      </c>
      <c r="H9" s="1336">
        <v>32409</v>
      </c>
      <c r="I9" s="1336">
        <v>32427</v>
      </c>
      <c r="J9" s="1335">
        <v>32449</v>
      </c>
      <c r="K9" s="1273">
        <v>32449</v>
      </c>
      <c r="L9" s="1273">
        <v>32471</v>
      </c>
      <c r="M9" s="1085">
        <v>32464</v>
      </c>
      <c r="N9" s="1297">
        <f t="shared" si="0"/>
        <v>7</v>
      </c>
      <c r="O9" s="1298" t="s">
        <v>74</v>
      </c>
    </row>
    <row r="10" spans="1:15" ht="9">
      <c r="A10" s="1296" t="s">
        <v>67</v>
      </c>
      <c r="B10" s="1334">
        <v>25120</v>
      </c>
      <c r="C10" s="1334">
        <v>27544</v>
      </c>
      <c r="D10" s="1334">
        <v>27533</v>
      </c>
      <c r="E10" s="1334">
        <v>27483</v>
      </c>
      <c r="F10" s="1335">
        <v>27547</v>
      </c>
      <c r="G10" s="1336">
        <v>27579</v>
      </c>
      <c r="H10" s="1336">
        <v>27547</v>
      </c>
      <c r="I10" s="1336">
        <v>27537</v>
      </c>
      <c r="J10" s="1335">
        <v>27644</v>
      </c>
      <c r="K10" s="1273">
        <v>27735</v>
      </c>
      <c r="L10" s="1273">
        <v>27749</v>
      </c>
      <c r="M10" s="1085">
        <v>27753</v>
      </c>
      <c r="N10" s="1297">
        <f t="shared" si="0"/>
        <v>8</v>
      </c>
      <c r="O10" s="1298" t="s">
        <v>67</v>
      </c>
    </row>
    <row r="11" spans="1:15" ht="9">
      <c r="A11" s="1296" t="s">
        <v>85</v>
      </c>
      <c r="B11" s="1334">
        <v>20221</v>
      </c>
      <c r="C11" s="1334">
        <v>20480</v>
      </c>
      <c r="D11" s="1334">
        <v>20504</v>
      </c>
      <c r="E11" s="1334">
        <v>20503</v>
      </c>
      <c r="F11" s="1335">
        <v>22026</v>
      </c>
      <c r="G11" s="1336">
        <v>22035</v>
      </c>
      <c r="H11" s="1336">
        <v>22468</v>
      </c>
      <c r="I11" s="1336">
        <v>22472</v>
      </c>
      <c r="J11" s="1335">
        <v>22479</v>
      </c>
      <c r="K11" s="1273">
        <v>22459</v>
      </c>
      <c r="L11" s="1273">
        <v>22476</v>
      </c>
      <c r="M11" s="1084">
        <v>22461</v>
      </c>
      <c r="N11" s="1297">
        <f t="shared" si="0"/>
        <v>9</v>
      </c>
      <c r="O11" s="1298" t="s">
        <v>85</v>
      </c>
    </row>
    <row r="12" spans="1:15" ht="9">
      <c r="A12" s="1296" t="s">
        <v>60</v>
      </c>
      <c r="B12" s="1334">
        <v>18009.16</v>
      </c>
      <c r="C12" s="1334">
        <v>17790</v>
      </c>
      <c r="D12" s="1334">
        <v>17791</v>
      </c>
      <c r="E12" s="1334">
        <v>17913</v>
      </c>
      <c r="F12" s="1335">
        <v>18511</v>
      </c>
      <c r="G12" s="1336">
        <v>18568</v>
      </c>
      <c r="H12" s="1336">
        <v>18165</v>
      </c>
      <c r="I12" s="1336">
        <v>18221</v>
      </c>
      <c r="J12" s="1335">
        <v>18231</v>
      </c>
      <c r="K12" s="1273">
        <v>18240</v>
      </c>
      <c r="L12" s="1273">
        <v>18288</v>
      </c>
      <c r="M12" s="1085">
        <v>18274</v>
      </c>
      <c r="N12" s="1297">
        <f t="shared" si="0"/>
        <v>10</v>
      </c>
      <c r="O12" s="1298" t="s">
        <v>60</v>
      </c>
    </row>
    <row r="13" spans="1:15" ht="9">
      <c r="A13" s="1296" t="s">
        <v>55</v>
      </c>
      <c r="B13" s="1334">
        <v>18213</v>
      </c>
      <c r="C13" s="1334">
        <v>18320</v>
      </c>
      <c r="D13" s="1334">
        <v>18411</v>
      </c>
      <c r="E13" s="1334">
        <v>18251</v>
      </c>
      <c r="F13" s="1335">
        <v>18905</v>
      </c>
      <c r="G13" s="1336">
        <v>18271</v>
      </c>
      <c r="H13" s="1336">
        <v>18174</v>
      </c>
      <c r="I13" s="1336">
        <v>18195</v>
      </c>
      <c r="J13" s="1335">
        <v>18275</v>
      </c>
      <c r="K13" s="1273">
        <v>18243</v>
      </c>
      <c r="L13" s="1273">
        <v>18227</v>
      </c>
      <c r="M13" s="1084">
        <v>18230</v>
      </c>
      <c r="N13" s="1297">
        <f t="shared" si="0"/>
        <v>11</v>
      </c>
      <c r="O13" s="1298" t="s">
        <v>55</v>
      </c>
    </row>
    <row r="14" spans="1:15" ht="9">
      <c r="A14" s="1296" t="s">
        <v>97</v>
      </c>
      <c r="B14" s="1334">
        <v>18525</v>
      </c>
      <c r="C14" s="1334">
        <v>18313</v>
      </c>
      <c r="D14" s="1334">
        <v>18314</v>
      </c>
      <c r="E14" s="1334">
        <v>18930</v>
      </c>
      <c r="F14" s="1335">
        <v>19525</v>
      </c>
      <c r="G14" s="1336">
        <v>18947</v>
      </c>
      <c r="H14" s="1336">
        <v>18864</v>
      </c>
      <c r="I14" s="1336">
        <v>18947</v>
      </c>
      <c r="J14" s="1335">
        <v>18919</v>
      </c>
      <c r="K14" s="1273">
        <v>18915</v>
      </c>
      <c r="L14" s="1273">
        <v>17837</v>
      </c>
      <c r="M14" s="1084">
        <v>17836</v>
      </c>
      <c r="N14" s="1297">
        <f t="shared" si="0"/>
        <v>12</v>
      </c>
      <c r="O14" s="1298" t="s">
        <v>97</v>
      </c>
    </row>
    <row r="15" spans="1:15" ht="9">
      <c r="A15" s="1296" t="s">
        <v>68</v>
      </c>
      <c r="B15" s="1334">
        <v>16419</v>
      </c>
      <c r="C15" s="1334">
        <v>16559</v>
      </c>
      <c r="D15" s="1334">
        <v>16619</v>
      </c>
      <c r="E15" s="1334">
        <v>16658</v>
      </c>
      <c r="F15" s="1335">
        <v>16697</v>
      </c>
      <c r="G15" s="1336">
        <v>16716</v>
      </c>
      <c r="H15" s="1336">
        <v>16699</v>
      </c>
      <c r="I15" s="1336">
        <v>16706</v>
      </c>
      <c r="J15" s="1335">
        <v>16696</v>
      </c>
      <c r="K15" s="1273">
        <v>16696</v>
      </c>
      <c r="L15" s="1273">
        <v>16699</v>
      </c>
      <c r="M15" s="1085">
        <v>16696</v>
      </c>
      <c r="N15" s="1297">
        <f t="shared" si="0"/>
        <v>13</v>
      </c>
      <c r="O15" s="1298" t="s">
        <v>68</v>
      </c>
    </row>
    <row r="16" spans="1:15" ht="9">
      <c r="A16" s="1296" t="s">
        <v>64</v>
      </c>
      <c r="B16" s="1334">
        <v>17609</v>
      </c>
      <c r="C16" s="1334">
        <v>17419</v>
      </c>
      <c r="D16" s="1334">
        <v>17382</v>
      </c>
      <c r="E16" s="1334">
        <v>17190</v>
      </c>
      <c r="F16" s="1335">
        <v>17290</v>
      </c>
      <c r="G16" s="1336">
        <v>17020</v>
      </c>
      <c r="H16" s="1336">
        <v>16706</v>
      </c>
      <c r="I16" s="1336">
        <v>16653</v>
      </c>
      <c r="J16" s="1335">
        <v>16598</v>
      </c>
      <c r="K16" s="1273">
        <v>16580</v>
      </c>
      <c r="L16" s="1273">
        <v>16544</v>
      </c>
      <c r="M16" s="1085">
        <v>16521</v>
      </c>
      <c r="N16" s="1297">
        <f t="shared" si="0"/>
        <v>14</v>
      </c>
      <c r="O16" s="1298" t="s">
        <v>64</v>
      </c>
    </row>
    <row r="17" spans="1:15" ht="9">
      <c r="A17" s="1296" t="s">
        <v>53</v>
      </c>
      <c r="B17" s="1334">
        <v>16111</v>
      </c>
      <c r="C17" s="1334">
        <v>16178</v>
      </c>
      <c r="D17" s="1334">
        <v>16202</v>
      </c>
      <c r="E17" s="1334">
        <v>16254</v>
      </c>
      <c r="F17" s="1335">
        <v>16464</v>
      </c>
      <c r="G17" s="1336">
        <v>16367</v>
      </c>
      <c r="H17" s="1336">
        <v>16374</v>
      </c>
      <c r="I17" s="1336">
        <v>16370</v>
      </c>
      <c r="J17" s="1335">
        <v>16380</v>
      </c>
      <c r="K17" s="1273">
        <v>16383</v>
      </c>
      <c r="L17" s="1273">
        <v>16419</v>
      </c>
      <c r="M17" s="1084">
        <v>16444</v>
      </c>
      <c r="N17" s="1297">
        <f t="shared" si="0"/>
        <v>15</v>
      </c>
      <c r="O17" s="1298" t="s">
        <v>53</v>
      </c>
    </row>
    <row r="18" spans="1:15" ht="9">
      <c r="A18" s="1296" t="s">
        <v>84</v>
      </c>
      <c r="B18" s="1334">
        <v>16394</v>
      </c>
      <c r="C18" s="1334">
        <v>16323</v>
      </c>
      <c r="D18" s="1334">
        <v>16373</v>
      </c>
      <c r="E18" s="1334">
        <v>16314</v>
      </c>
      <c r="F18" s="1335">
        <v>16315</v>
      </c>
      <c r="G18" s="1336">
        <v>16398</v>
      </c>
      <c r="H18" s="1336">
        <v>16398</v>
      </c>
      <c r="I18" s="1336">
        <v>16411</v>
      </c>
      <c r="J18" s="1335">
        <v>15707</v>
      </c>
      <c r="K18" s="1273">
        <v>15707</v>
      </c>
      <c r="L18" s="1273">
        <v>15707</v>
      </c>
      <c r="M18" s="1084">
        <v>15707</v>
      </c>
      <c r="N18" s="1297">
        <f t="shared" si="0"/>
        <v>16</v>
      </c>
      <c r="O18" s="1298" t="s">
        <v>84</v>
      </c>
    </row>
    <row r="19" spans="1:15" ht="9">
      <c r="A19" s="1296" t="s">
        <v>92</v>
      </c>
      <c r="B19" s="1334">
        <v>11171</v>
      </c>
      <c r="C19" s="1334">
        <v>14548</v>
      </c>
      <c r="D19" s="1334">
        <v>14487</v>
      </c>
      <c r="E19" s="1334">
        <v>14037</v>
      </c>
      <c r="F19" s="1335">
        <v>14402</v>
      </c>
      <c r="G19" s="1336">
        <v>14414</v>
      </c>
      <c r="H19" s="1336">
        <v>14394</v>
      </c>
      <c r="I19" s="1336">
        <v>14319</v>
      </c>
      <c r="J19" s="1335">
        <v>14327</v>
      </c>
      <c r="K19" s="1273">
        <v>14324</v>
      </c>
      <c r="L19" s="1273">
        <v>14301</v>
      </c>
      <c r="M19" s="1084">
        <v>14163</v>
      </c>
      <c r="N19" s="1297">
        <f t="shared" si="0"/>
        <v>17</v>
      </c>
      <c r="O19" s="1298" t="s">
        <v>92</v>
      </c>
    </row>
    <row r="20" spans="1:15" ht="9">
      <c r="A20" s="1296" t="s">
        <v>86</v>
      </c>
      <c r="B20" s="1334">
        <v>13056</v>
      </c>
      <c r="C20" s="1334">
        <v>12947</v>
      </c>
      <c r="D20" s="1334">
        <v>13000</v>
      </c>
      <c r="E20" s="1334">
        <v>13115</v>
      </c>
      <c r="F20" s="1335">
        <v>13199</v>
      </c>
      <c r="G20" s="1336">
        <v>13454</v>
      </c>
      <c r="H20" s="1336">
        <v>13402</v>
      </c>
      <c r="I20" s="1336">
        <v>13385</v>
      </c>
      <c r="J20" s="1335">
        <v>13409</v>
      </c>
      <c r="K20" s="1273">
        <v>13370</v>
      </c>
      <c r="L20" s="1273">
        <v>13386</v>
      </c>
      <c r="M20" s="1084">
        <v>13389</v>
      </c>
      <c r="N20" s="1297">
        <f t="shared" si="0"/>
        <v>18</v>
      </c>
      <c r="O20" s="1298" t="s">
        <v>86</v>
      </c>
    </row>
    <row r="21" spans="1:15" ht="9">
      <c r="A21" s="1296" t="s">
        <v>73</v>
      </c>
      <c r="B21" s="1334">
        <v>13443</v>
      </c>
      <c r="C21" s="1334">
        <v>13358</v>
      </c>
      <c r="D21" s="1334">
        <v>13364</v>
      </c>
      <c r="E21" s="1334">
        <v>13304</v>
      </c>
      <c r="F21" s="1335">
        <v>13593</v>
      </c>
      <c r="G21" s="1336">
        <v>13275</v>
      </c>
      <c r="H21" s="1336">
        <v>13199</v>
      </c>
      <c r="I21" s="1336">
        <v>13271</v>
      </c>
      <c r="J21" s="1335">
        <v>13237</v>
      </c>
      <c r="K21" s="1273">
        <v>13240</v>
      </c>
      <c r="L21" s="1273">
        <v>13141</v>
      </c>
      <c r="M21" s="1085">
        <v>13182</v>
      </c>
      <c r="N21" s="1297">
        <f t="shared" si="0"/>
        <v>19</v>
      </c>
      <c r="O21" s="1298" t="s">
        <v>73</v>
      </c>
    </row>
    <row r="22" spans="1:15" ht="9">
      <c r="A22" s="1296" t="s">
        <v>82</v>
      </c>
      <c r="B22" s="1334">
        <v>12406</v>
      </c>
      <c r="C22" s="1334">
        <v>11982</v>
      </c>
      <c r="D22" s="1334">
        <v>11914</v>
      </c>
      <c r="E22" s="1334">
        <v>11489</v>
      </c>
      <c r="F22" s="1335">
        <v>11599</v>
      </c>
      <c r="G22" s="1336">
        <v>11578</v>
      </c>
      <c r="H22" s="1336">
        <v>11561</v>
      </c>
      <c r="I22" s="1336">
        <v>11559</v>
      </c>
      <c r="J22" s="1335">
        <v>11544</v>
      </c>
      <c r="K22" s="1273">
        <v>11552</v>
      </c>
      <c r="L22" s="1273">
        <v>12154</v>
      </c>
      <c r="M22" s="1084">
        <v>12205</v>
      </c>
      <c r="N22" s="1297">
        <f t="shared" si="0"/>
        <v>20</v>
      </c>
      <c r="O22" s="1298" t="s">
        <v>82</v>
      </c>
    </row>
    <row r="23" spans="1:15" ht="9">
      <c r="A23" s="1296" t="s">
        <v>87</v>
      </c>
      <c r="B23" s="1334">
        <v>10856</v>
      </c>
      <c r="C23" s="1334">
        <v>11066</v>
      </c>
      <c r="D23" s="1334">
        <v>11187</v>
      </c>
      <c r="E23" s="1334">
        <v>11115</v>
      </c>
      <c r="F23" s="1335">
        <v>12465</v>
      </c>
      <c r="G23" s="1336">
        <v>12229</v>
      </c>
      <c r="H23" s="1336">
        <v>12360</v>
      </c>
      <c r="I23" s="1336">
        <v>12251</v>
      </c>
      <c r="J23" s="1335">
        <v>12213</v>
      </c>
      <c r="K23" s="1273">
        <v>12183</v>
      </c>
      <c r="L23" s="1273">
        <v>12200</v>
      </c>
      <c r="M23" s="1084">
        <v>12065</v>
      </c>
      <c r="N23" s="1297">
        <f t="shared" si="0"/>
        <v>21</v>
      </c>
      <c r="O23" s="1298" t="s">
        <v>87</v>
      </c>
    </row>
    <row r="24" spans="1:15" ht="9">
      <c r="A24" s="1296" t="s">
        <v>59</v>
      </c>
      <c r="B24" s="1334">
        <v>11536</v>
      </c>
      <c r="C24" s="1334">
        <v>11791</v>
      </c>
      <c r="D24" s="1334">
        <v>11835</v>
      </c>
      <c r="E24" s="1334">
        <v>11921</v>
      </c>
      <c r="F24" s="1335">
        <v>11919</v>
      </c>
      <c r="G24" s="1336">
        <v>11951</v>
      </c>
      <c r="H24" s="1336">
        <v>11950</v>
      </c>
      <c r="I24" s="1336">
        <v>12052</v>
      </c>
      <c r="J24" s="1335">
        <v>12059</v>
      </c>
      <c r="K24" s="1273">
        <v>12052</v>
      </c>
      <c r="L24" s="1273">
        <v>12047</v>
      </c>
      <c r="M24" s="1085">
        <v>12040</v>
      </c>
      <c r="N24" s="1297">
        <f t="shared" si="0"/>
        <v>22</v>
      </c>
      <c r="O24" s="1298" t="s">
        <v>59</v>
      </c>
    </row>
    <row r="25" spans="1:15" ht="9">
      <c r="A25" s="1296" t="s">
        <v>98</v>
      </c>
      <c r="B25" s="1334">
        <v>12519</v>
      </c>
      <c r="C25" s="1334">
        <v>12509</v>
      </c>
      <c r="D25" s="1334">
        <v>12473</v>
      </c>
      <c r="E25" s="1334">
        <v>12433</v>
      </c>
      <c r="F25" s="1335">
        <v>12030</v>
      </c>
      <c r="G25" s="1336">
        <v>11886</v>
      </c>
      <c r="H25" s="1336">
        <v>11804</v>
      </c>
      <c r="I25" s="1336">
        <v>11808</v>
      </c>
      <c r="J25" s="1335">
        <v>11755</v>
      </c>
      <c r="K25" s="1273">
        <v>11783</v>
      </c>
      <c r="L25" s="1273">
        <v>11823</v>
      </c>
      <c r="M25" s="1084">
        <v>11794</v>
      </c>
      <c r="N25" s="1297">
        <f t="shared" si="0"/>
        <v>23</v>
      </c>
      <c r="O25" s="1298" t="s">
        <v>98</v>
      </c>
    </row>
    <row r="26" spans="1:15" ht="9">
      <c r="A26" s="1296" t="s">
        <v>65</v>
      </c>
      <c r="B26" s="1334">
        <v>11344</v>
      </c>
      <c r="C26" s="1334">
        <v>11266</v>
      </c>
      <c r="D26" s="1334">
        <v>11346</v>
      </c>
      <c r="E26" s="1334">
        <v>11311</v>
      </c>
      <c r="F26" s="1335">
        <v>11392</v>
      </c>
      <c r="G26" s="1336">
        <v>11220</v>
      </c>
      <c r="H26" s="1336">
        <v>11215</v>
      </c>
      <c r="I26" s="1336">
        <v>11193</v>
      </c>
      <c r="J26" s="1335">
        <v>11186</v>
      </c>
      <c r="K26" s="1273">
        <v>11186</v>
      </c>
      <c r="L26" s="1273">
        <v>11186</v>
      </c>
      <c r="M26" s="1085">
        <v>11183</v>
      </c>
      <c r="N26" s="1297">
        <f t="shared" si="0"/>
        <v>24</v>
      </c>
      <c r="O26" s="1298" t="s">
        <v>65</v>
      </c>
    </row>
    <row r="27" spans="1:15" ht="9">
      <c r="A27" s="1296" t="s">
        <v>52</v>
      </c>
      <c r="B27" s="1334">
        <v>11688</v>
      </c>
      <c r="C27" s="1334">
        <v>10988</v>
      </c>
      <c r="D27" s="1334">
        <v>10991</v>
      </c>
      <c r="E27" s="1334">
        <v>10973</v>
      </c>
      <c r="F27" s="1335">
        <v>11885</v>
      </c>
      <c r="G27" s="1336">
        <v>11031</v>
      </c>
      <c r="H27" s="1336">
        <v>11054</v>
      </c>
      <c r="I27" s="1336">
        <v>11062</v>
      </c>
      <c r="J27" s="1335">
        <v>11062</v>
      </c>
      <c r="K27" s="1273">
        <v>11061</v>
      </c>
      <c r="L27" s="1273">
        <v>11749</v>
      </c>
      <c r="M27" s="1084">
        <v>11124</v>
      </c>
      <c r="N27" s="1297">
        <f t="shared" si="0"/>
        <v>25</v>
      </c>
      <c r="O27" s="1298" t="s">
        <v>52</v>
      </c>
    </row>
    <row r="28" spans="1:15" ht="9">
      <c r="A28" s="1296" t="s">
        <v>75</v>
      </c>
      <c r="B28" s="1334">
        <v>10324</v>
      </c>
      <c r="C28" s="1334">
        <v>10422</v>
      </c>
      <c r="D28" s="1334">
        <v>10447</v>
      </c>
      <c r="E28" s="1334">
        <v>10612</v>
      </c>
      <c r="F28" s="1335">
        <v>10687</v>
      </c>
      <c r="G28" s="1336">
        <v>10681</v>
      </c>
      <c r="H28" s="1336">
        <v>10728</v>
      </c>
      <c r="I28" s="1336">
        <v>10793</v>
      </c>
      <c r="J28" s="1335">
        <v>10783</v>
      </c>
      <c r="K28" s="1273">
        <v>10943</v>
      </c>
      <c r="L28" s="1273">
        <v>10918</v>
      </c>
      <c r="M28" s="1085">
        <v>10948</v>
      </c>
      <c r="N28" s="1297">
        <f t="shared" si="0"/>
        <v>26</v>
      </c>
      <c r="O28" s="1298" t="s">
        <v>75</v>
      </c>
    </row>
    <row r="29" spans="1:15" ht="9">
      <c r="A29" s="1296" t="s">
        <v>76</v>
      </c>
      <c r="B29" s="1334">
        <v>7830</v>
      </c>
      <c r="C29" s="1334">
        <v>8202</v>
      </c>
      <c r="D29" s="1334">
        <v>8205</v>
      </c>
      <c r="E29" s="1334">
        <v>8154</v>
      </c>
      <c r="F29" s="1335">
        <v>8171</v>
      </c>
      <c r="G29" s="1336">
        <v>7082</v>
      </c>
      <c r="H29" s="1336">
        <v>7093</v>
      </c>
      <c r="I29" s="1336">
        <v>7858</v>
      </c>
      <c r="J29" s="1335">
        <v>8244</v>
      </c>
      <c r="K29" s="1273">
        <v>8254</v>
      </c>
      <c r="L29" s="1273">
        <v>8253</v>
      </c>
      <c r="M29" s="1085">
        <v>10789</v>
      </c>
      <c r="N29" s="1297">
        <f t="shared" si="0"/>
        <v>27</v>
      </c>
      <c r="O29" s="1298" t="s">
        <v>76</v>
      </c>
    </row>
    <row r="30" spans="1:15" s="1301" customFormat="1" ht="9">
      <c r="A30" s="1299" t="s">
        <v>66</v>
      </c>
      <c r="B30" s="1334">
        <v>10692</v>
      </c>
      <c r="C30" s="1334">
        <v>10677</v>
      </c>
      <c r="D30" s="1334">
        <v>10681</v>
      </c>
      <c r="E30" s="1334">
        <v>10681</v>
      </c>
      <c r="F30" s="1335">
        <v>10799</v>
      </c>
      <c r="G30" s="1336">
        <v>10799</v>
      </c>
      <c r="H30" s="1336">
        <v>10799</v>
      </c>
      <c r="I30" s="1336">
        <v>10380</v>
      </c>
      <c r="J30" s="1335">
        <v>10379</v>
      </c>
      <c r="K30" s="1273">
        <v>10378</v>
      </c>
      <c r="L30" s="1273">
        <v>10375</v>
      </c>
      <c r="M30" s="1085">
        <v>10548</v>
      </c>
      <c r="N30" s="1297">
        <f t="shared" si="0"/>
        <v>28</v>
      </c>
      <c r="O30" s="1300" t="s">
        <v>66</v>
      </c>
    </row>
    <row r="31" spans="1:15" ht="9">
      <c r="A31" s="1296" t="s">
        <v>56</v>
      </c>
      <c r="B31" s="1334">
        <v>9301</v>
      </c>
      <c r="C31" s="1334">
        <v>9377</v>
      </c>
      <c r="D31" s="1334">
        <v>9370</v>
      </c>
      <c r="E31" s="1334">
        <v>9250</v>
      </c>
      <c r="F31" s="1335">
        <v>9485</v>
      </c>
      <c r="G31" s="1336">
        <v>10370</v>
      </c>
      <c r="H31" s="1336">
        <v>10275</v>
      </c>
      <c r="I31" s="1336">
        <v>10296</v>
      </c>
      <c r="J31" s="1335">
        <v>10384</v>
      </c>
      <c r="K31" s="1273">
        <v>10396</v>
      </c>
      <c r="L31" s="1273">
        <v>10340</v>
      </c>
      <c r="M31" s="1084">
        <v>10343</v>
      </c>
      <c r="N31" s="1297">
        <f t="shared" si="0"/>
        <v>29</v>
      </c>
      <c r="O31" s="1298" t="s">
        <v>56</v>
      </c>
    </row>
    <row r="32" spans="1:15" ht="9">
      <c r="A32" s="1296" t="s">
        <v>79</v>
      </c>
      <c r="B32" s="1334">
        <v>10385</v>
      </c>
      <c r="C32" s="1334">
        <v>10291</v>
      </c>
      <c r="D32" s="1334">
        <v>10281</v>
      </c>
      <c r="E32" s="1334">
        <v>10273</v>
      </c>
      <c r="F32" s="1335">
        <v>10280</v>
      </c>
      <c r="G32" s="1336">
        <v>10277</v>
      </c>
      <c r="H32" s="1336">
        <v>10277</v>
      </c>
      <c r="I32" s="1336">
        <v>10290</v>
      </c>
      <c r="J32" s="1335">
        <v>10278</v>
      </c>
      <c r="K32" s="1273">
        <v>10282</v>
      </c>
      <c r="L32" s="1273">
        <v>10268</v>
      </c>
      <c r="M32" s="1085">
        <v>10256</v>
      </c>
      <c r="N32" s="1297">
        <f t="shared" si="0"/>
        <v>30</v>
      </c>
      <c r="O32" s="1298" t="s">
        <v>79</v>
      </c>
    </row>
    <row r="33" spans="1:15" ht="9">
      <c r="A33" s="1296" t="s">
        <v>72</v>
      </c>
      <c r="B33" s="1334">
        <v>9510</v>
      </c>
      <c r="C33" s="1334">
        <v>9543</v>
      </c>
      <c r="D33" s="1334">
        <v>9549</v>
      </c>
      <c r="E33" s="1334">
        <v>9642</v>
      </c>
      <c r="F33" s="1335">
        <v>9857</v>
      </c>
      <c r="G33" s="1336">
        <v>9725</v>
      </c>
      <c r="H33" s="1336">
        <v>9713</v>
      </c>
      <c r="I33" s="1336">
        <v>9725</v>
      </c>
      <c r="J33" s="1335">
        <v>9748</v>
      </c>
      <c r="K33" s="1273">
        <v>9778</v>
      </c>
      <c r="L33" s="1273">
        <v>9757</v>
      </c>
      <c r="M33" s="1085">
        <v>9735</v>
      </c>
      <c r="N33" s="1297">
        <f t="shared" si="0"/>
        <v>31</v>
      </c>
      <c r="O33" s="1298" t="s">
        <v>72</v>
      </c>
    </row>
    <row r="34" spans="1:15" ht="9">
      <c r="A34" s="1296" t="s">
        <v>62</v>
      </c>
      <c r="B34" s="1334">
        <v>10160</v>
      </c>
      <c r="C34" s="1334">
        <v>10162</v>
      </c>
      <c r="D34" s="1334">
        <v>10225</v>
      </c>
      <c r="E34" s="1334">
        <v>10145</v>
      </c>
      <c r="F34" s="1335">
        <v>10193</v>
      </c>
      <c r="G34" s="1336">
        <v>10208</v>
      </c>
      <c r="H34" s="1336">
        <v>10245</v>
      </c>
      <c r="I34" s="1336">
        <v>10085</v>
      </c>
      <c r="J34" s="1335">
        <v>10257</v>
      </c>
      <c r="K34" s="1273">
        <v>9240</v>
      </c>
      <c r="L34" s="1273">
        <v>9241</v>
      </c>
      <c r="M34" s="1085">
        <v>9266</v>
      </c>
      <c r="N34" s="1297">
        <f t="shared" si="0"/>
        <v>32</v>
      </c>
      <c r="O34" s="1298" t="s">
        <v>62</v>
      </c>
    </row>
    <row r="35" spans="1:15" ht="9">
      <c r="A35" s="1296" t="s">
        <v>71</v>
      </c>
      <c r="B35" s="1334">
        <v>7999</v>
      </c>
      <c r="C35" s="1334">
        <v>8540</v>
      </c>
      <c r="D35" s="1334">
        <v>8543</v>
      </c>
      <c r="E35" s="1334">
        <v>8546</v>
      </c>
      <c r="F35" s="1335">
        <v>8562</v>
      </c>
      <c r="G35" s="1336">
        <v>8599</v>
      </c>
      <c r="H35" s="1336">
        <v>8564</v>
      </c>
      <c r="I35" s="1336">
        <v>8561</v>
      </c>
      <c r="J35" s="1335">
        <v>8565</v>
      </c>
      <c r="K35" s="1273">
        <v>8564</v>
      </c>
      <c r="L35" s="1273">
        <v>8625</v>
      </c>
      <c r="M35" s="1085">
        <v>8684</v>
      </c>
      <c r="N35" s="1297">
        <f aca="true" t="shared" si="1" ref="N35:N52">RANK(M35,M$3:M$52,0)</f>
        <v>33</v>
      </c>
      <c r="O35" s="1298" t="s">
        <v>71</v>
      </c>
    </row>
    <row r="36" spans="1:15" ht="9">
      <c r="A36" s="1296" t="s">
        <v>91</v>
      </c>
      <c r="B36" s="1334">
        <v>7896</v>
      </c>
      <c r="C36" s="1334">
        <v>7930</v>
      </c>
      <c r="D36" s="1334">
        <v>7971</v>
      </c>
      <c r="E36" s="1334">
        <v>7872</v>
      </c>
      <c r="F36" s="1335">
        <v>7899</v>
      </c>
      <c r="G36" s="1336">
        <v>7853</v>
      </c>
      <c r="H36" s="1336">
        <v>7852</v>
      </c>
      <c r="I36" s="1336">
        <v>7899</v>
      </c>
      <c r="J36" s="1335">
        <v>7900</v>
      </c>
      <c r="K36" s="1273">
        <v>7953</v>
      </c>
      <c r="L36" s="1273">
        <v>7973</v>
      </c>
      <c r="M36" s="1084">
        <v>8038</v>
      </c>
      <c r="N36" s="1297">
        <f t="shared" si="1"/>
        <v>34</v>
      </c>
      <c r="O36" s="1298" t="s">
        <v>91</v>
      </c>
    </row>
    <row r="37" spans="1:15" ht="9">
      <c r="A37" s="1296" t="s">
        <v>78</v>
      </c>
      <c r="B37" s="1334">
        <v>7304</v>
      </c>
      <c r="C37" s="1334">
        <v>7386</v>
      </c>
      <c r="D37" s="1334">
        <v>7386</v>
      </c>
      <c r="E37" s="1334">
        <v>7400</v>
      </c>
      <c r="F37" s="1335">
        <v>7408</v>
      </c>
      <c r="G37" s="1336">
        <v>7399</v>
      </c>
      <c r="H37" s="1336">
        <v>7399</v>
      </c>
      <c r="I37" s="1336">
        <v>7399</v>
      </c>
      <c r="J37" s="1335">
        <v>7400</v>
      </c>
      <c r="K37" s="1273">
        <v>7405</v>
      </c>
      <c r="L37" s="1273">
        <v>7405</v>
      </c>
      <c r="M37" s="1085">
        <v>7405</v>
      </c>
      <c r="N37" s="1297">
        <f t="shared" si="1"/>
        <v>35</v>
      </c>
      <c r="O37" s="1298" t="s">
        <v>78</v>
      </c>
    </row>
    <row r="38" spans="1:15" ht="9">
      <c r="A38" s="1296" t="s">
        <v>100</v>
      </c>
      <c r="B38" s="1334">
        <v>6622</v>
      </c>
      <c r="C38" s="1334">
        <v>6614</v>
      </c>
      <c r="D38" s="1334">
        <v>6637</v>
      </c>
      <c r="E38" s="1334">
        <v>6810</v>
      </c>
      <c r="F38" s="1335">
        <v>6813</v>
      </c>
      <c r="G38" s="1336">
        <v>7945</v>
      </c>
      <c r="H38" s="1336">
        <v>7494</v>
      </c>
      <c r="I38" s="1336">
        <v>7445</v>
      </c>
      <c r="J38" s="1335">
        <v>7413</v>
      </c>
      <c r="K38" s="1335">
        <v>7327</v>
      </c>
      <c r="L38" s="1335">
        <v>7335</v>
      </c>
      <c r="M38" s="1084">
        <v>7404</v>
      </c>
      <c r="N38" s="1297">
        <f t="shared" si="1"/>
        <v>36</v>
      </c>
      <c r="O38" s="1298" t="s">
        <v>100</v>
      </c>
    </row>
    <row r="39" spans="1:15" ht="9">
      <c r="A39" s="1296" t="s">
        <v>54</v>
      </c>
      <c r="B39" s="1334">
        <v>5786</v>
      </c>
      <c r="C39" s="1334">
        <v>6252</v>
      </c>
      <c r="D39" s="1334">
        <v>6136</v>
      </c>
      <c r="E39" s="1334">
        <v>6139</v>
      </c>
      <c r="F39" s="1335">
        <v>6643</v>
      </c>
      <c r="G39" s="1336">
        <v>6620</v>
      </c>
      <c r="H39" s="1336">
        <v>6611</v>
      </c>
      <c r="I39" s="1336">
        <v>6772</v>
      </c>
      <c r="J39" s="1335">
        <v>6965</v>
      </c>
      <c r="K39" s="1273">
        <v>6938</v>
      </c>
      <c r="L39" s="1273">
        <v>6968</v>
      </c>
      <c r="M39" s="1084">
        <v>6959</v>
      </c>
      <c r="N39" s="1297">
        <f t="shared" si="1"/>
        <v>37</v>
      </c>
      <c r="O39" s="1298" t="s">
        <v>54</v>
      </c>
    </row>
    <row r="40" spans="1:15" ht="9">
      <c r="A40" s="1296" t="s">
        <v>51</v>
      </c>
      <c r="B40" s="1334">
        <v>11426</v>
      </c>
      <c r="C40" s="1334">
        <v>12233</v>
      </c>
      <c r="D40" s="1334">
        <v>5583</v>
      </c>
      <c r="E40" s="1334">
        <v>5906</v>
      </c>
      <c r="F40" s="1335">
        <v>6117</v>
      </c>
      <c r="G40" s="1336">
        <v>6083</v>
      </c>
      <c r="H40" s="1336">
        <v>6062</v>
      </c>
      <c r="I40" s="1336">
        <v>6398</v>
      </c>
      <c r="J40" s="1335">
        <v>6291</v>
      </c>
      <c r="K40" s="1273">
        <v>6361</v>
      </c>
      <c r="L40" s="1273">
        <v>6399</v>
      </c>
      <c r="M40" s="1084">
        <v>6420</v>
      </c>
      <c r="N40" s="1297">
        <f t="shared" si="1"/>
        <v>38</v>
      </c>
      <c r="O40" s="1298" t="s">
        <v>51</v>
      </c>
    </row>
    <row r="41" spans="1:15" ht="9">
      <c r="A41" s="1296" t="s">
        <v>83</v>
      </c>
      <c r="B41" s="1334">
        <v>5183</v>
      </c>
      <c r="C41" s="1334">
        <v>5206</v>
      </c>
      <c r="D41" s="1334">
        <v>5220</v>
      </c>
      <c r="E41" s="1334">
        <v>5274</v>
      </c>
      <c r="F41" s="1335">
        <v>5753</v>
      </c>
      <c r="G41" s="1336">
        <v>5629</v>
      </c>
      <c r="H41" s="1336">
        <v>5630</v>
      </c>
      <c r="I41" s="1336">
        <v>5958</v>
      </c>
      <c r="J41" s="1335">
        <v>6136</v>
      </c>
      <c r="K41" s="1273">
        <v>6138</v>
      </c>
      <c r="L41" s="1273">
        <v>6138</v>
      </c>
      <c r="M41" s="1084">
        <v>5922</v>
      </c>
      <c r="N41" s="1297">
        <f t="shared" si="1"/>
        <v>39</v>
      </c>
      <c r="O41" s="1298" t="s">
        <v>83</v>
      </c>
    </row>
    <row r="42" spans="1:15" ht="9">
      <c r="A42" s="1296" t="s">
        <v>94</v>
      </c>
      <c r="B42" s="1334">
        <v>5584</v>
      </c>
      <c r="C42" s="1334">
        <v>5787</v>
      </c>
      <c r="D42" s="1334">
        <v>5794</v>
      </c>
      <c r="E42" s="1334">
        <v>5792</v>
      </c>
      <c r="F42" s="1335">
        <v>6225</v>
      </c>
      <c r="G42" s="1336">
        <v>5838</v>
      </c>
      <c r="H42" s="1336">
        <v>5835</v>
      </c>
      <c r="I42" s="1336">
        <v>5823</v>
      </c>
      <c r="J42" s="1335">
        <v>5811</v>
      </c>
      <c r="K42" s="1273">
        <v>5862</v>
      </c>
      <c r="L42" s="1273">
        <v>5868</v>
      </c>
      <c r="M42" s="1084">
        <v>5868</v>
      </c>
      <c r="N42" s="1297">
        <f t="shared" si="1"/>
        <v>40</v>
      </c>
      <c r="O42" s="1298" t="s">
        <v>94</v>
      </c>
    </row>
    <row r="43" spans="1:15" ht="9">
      <c r="A43" s="1296" t="s">
        <v>70</v>
      </c>
      <c r="B43" s="1334">
        <v>5239</v>
      </c>
      <c r="C43" s="1334">
        <v>5375</v>
      </c>
      <c r="D43" s="1334">
        <v>5381</v>
      </c>
      <c r="E43" s="1334">
        <v>5410</v>
      </c>
      <c r="F43" s="1335">
        <v>5461</v>
      </c>
      <c r="G43" s="1336">
        <v>5394</v>
      </c>
      <c r="H43" s="1336">
        <v>5288</v>
      </c>
      <c r="I43" s="1336">
        <v>5289</v>
      </c>
      <c r="J43" s="1335">
        <v>5286</v>
      </c>
      <c r="K43" s="1273">
        <v>5275</v>
      </c>
      <c r="L43" s="1273">
        <v>5275</v>
      </c>
      <c r="M43" s="1085">
        <v>5277</v>
      </c>
      <c r="N43" s="1297">
        <f t="shared" si="1"/>
        <v>41</v>
      </c>
      <c r="O43" s="1298" t="s">
        <v>70</v>
      </c>
    </row>
    <row r="44" spans="1:15" ht="9">
      <c r="A44" s="1296" t="s">
        <v>58</v>
      </c>
      <c r="B44" s="1334">
        <v>4616</v>
      </c>
      <c r="C44" s="1334">
        <v>4821</v>
      </c>
      <c r="D44" s="1334">
        <v>4803</v>
      </c>
      <c r="E44" s="1334">
        <v>4963</v>
      </c>
      <c r="F44" s="1335">
        <v>5057</v>
      </c>
      <c r="G44" s="1336">
        <v>5065</v>
      </c>
      <c r="H44" s="1336">
        <v>5096</v>
      </c>
      <c r="I44" s="1336">
        <v>5123</v>
      </c>
      <c r="J44" s="1335">
        <v>5148</v>
      </c>
      <c r="K44" s="1273">
        <v>5181</v>
      </c>
      <c r="L44" s="1273">
        <v>5204</v>
      </c>
      <c r="M44" s="1085">
        <v>5243</v>
      </c>
      <c r="N44" s="1297">
        <f t="shared" si="1"/>
        <v>42</v>
      </c>
      <c r="O44" s="1298" t="s">
        <v>58</v>
      </c>
    </row>
    <row r="45" spans="1:15" ht="9">
      <c r="A45" s="1296" t="s">
        <v>63</v>
      </c>
      <c r="B45" s="1334">
        <v>5085</v>
      </c>
      <c r="C45" s="1334">
        <v>5112</v>
      </c>
      <c r="D45" s="1334">
        <v>5110</v>
      </c>
      <c r="E45" s="1334">
        <v>5122</v>
      </c>
      <c r="F45" s="1335">
        <v>5161</v>
      </c>
      <c r="G45" s="1337">
        <v>4959</v>
      </c>
      <c r="H45" s="1336">
        <v>5150</v>
      </c>
      <c r="I45" s="1336">
        <v>4955</v>
      </c>
      <c r="J45" s="1335">
        <v>4955</v>
      </c>
      <c r="K45" s="1273">
        <v>4956</v>
      </c>
      <c r="L45" s="1273">
        <v>4951</v>
      </c>
      <c r="M45" s="1085">
        <v>4957</v>
      </c>
      <c r="N45" s="1297">
        <f t="shared" si="1"/>
        <v>43</v>
      </c>
      <c r="O45" s="1298" t="s">
        <v>63</v>
      </c>
    </row>
    <row r="46" spans="1:15" ht="9">
      <c r="A46" s="1296" t="s">
        <v>80</v>
      </c>
      <c r="B46" s="1334">
        <v>4398</v>
      </c>
      <c r="C46" s="1334">
        <v>4057</v>
      </c>
      <c r="D46" s="1334">
        <v>4052</v>
      </c>
      <c r="E46" s="1334">
        <v>4020</v>
      </c>
      <c r="F46" s="1335">
        <v>3958</v>
      </c>
      <c r="G46" s="1336">
        <v>4035</v>
      </c>
      <c r="H46" s="1336">
        <v>4013</v>
      </c>
      <c r="I46" s="1336">
        <v>4029</v>
      </c>
      <c r="J46" s="1335">
        <v>4023</v>
      </c>
      <c r="K46" s="1273">
        <v>4114</v>
      </c>
      <c r="L46" s="1273">
        <v>4114</v>
      </c>
      <c r="M46" s="1085">
        <v>4004</v>
      </c>
      <c r="N46" s="1297">
        <f t="shared" si="1"/>
        <v>44</v>
      </c>
      <c r="O46" s="1298" t="s">
        <v>80</v>
      </c>
    </row>
    <row r="47" spans="1:15" ht="9">
      <c r="A47" s="1296" t="s">
        <v>57</v>
      </c>
      <c r="B47" s="1334">
        <v>3896</v>
      </c>
      <c r="C47" s="1334">
        <v>3888</v>
      </c>
      <c r="D47" s="1334">
        <v>3890</v>
      </c>
      <c r="E47" s="1334">
        <v>3977</v>
      </c>
      <c r="F47" s="1335">
        <v>3976</v>
      </c>
      <c r="G47" s="1336">
        <v>3977</v>
      </c>
      <c r="H47" s="1336">
        <v>3954</v>
      </c>
      <c r="I47" s="1336">
        <v>3953</v>
      </c>
      <c r="J47" s="1335">
        <v>3957</v>
      </c>
      <c r="K47" s="1273">
        <v>3961</v>
      </c>
      <c r="L47" s="1273">
        <v>3961</v>
      </c>
      <c r="M47" s="1084">
        <v>3960</v>
      </c>
      <c r="N47" s="1297">
        <f t="shared" si="1"/>
        <v>45</v>
      </c>
      <c r="O47" s="1298" t="s">
        <v>57</v>
      </c>
    </row>
    <row r="48" spans="1:15" ht="9">
      <c r="A48" s="1296" t="s">
        <v>69</v>
      </c>
      <c r="B48" s="1334">
        <v>3613</v>
      </c>
      <c r="C48" s="1334">
        <v>3636</v>
      </c>
      <c r="D48" s="1334">
        <v>3637</v>
      </c>
      <c r="E48" s="1334">
        <v>3633</v>
      </c>
      <c r="F48" s="1335">
        <v>3651</v>
      </c>
      <c r="G48" s="1336">
        <v>3606</v>
      </c>
      <c r="H48" s="1336">
        <v>3292</v>
      </c>
      <c r="I48" s="1336">
        <v>3289</v>
      </c>
      <c r="J48" s="1335">
        <v>3287</v>
      </c>
      <c r="K48" s="1273">
        <v>3243</v>
      </c>
      <c r="L48" s="1273">
        <v>3249</v>
      </c>
      <c r="M48" s="1085">
        <v>3257</v>
      </c>
      <c r="N48" s="1297">
        <f t="shared" si="1"/>
        <v>46</v>
      </c>
      <c r="O48" s="1298" t="s">
        <v>69</v>
      </c>
    </row>
    <row r="49" spans="1:15" ht="9">
      <c r="A49" s="1296" t="s">
        <v>81</v>
      </c>
      <c r="B49" s="1334">
        <v>3167</v>
      </c>
      <c r="C49" s="1334">
        <v>3222</v>
      </c>
      <c r="D49" s="1334">
        <v>3222</v>
      </c>
      <c r="E49" s="1334">
        <v>3284</v>
      </c>
      <c r="F49" s="1335">
        <v>3316</v>
      </c>
      <c r="G49" s="1336">
        <v>3342</v>
      </c>
      <c r="H49" s="1336">
        <v>3342</v>
      </c>
      <c r="I49" s="1336">
        <v>2966</v>
      </c>
      <c r="J49" s="1335">
        <v>2966</v>
      </c>
      <c r="K49" s="1273">
        <v>2895</v>
      </c>
      <c r="L49" s="1273">
        <v>2903</v>
      </c>
      <c r="M49" s="1084">
        <v>2906</v>
      </c>
      <c r="N49" s="1297">
        <f t="shared" si="1"/>
        <v>47</v>
      </c>
      <c r="O49" s="1298" t="s">
        <v>81</v>
      </c>
    </row>
    <row r="50" spans="1:15" ht="9">
      <c r="A50" s="1296" t="s">
        <v>96</v>
      </c>
      <c r="B50" s="1334">
        <v>2787</v>
      </c>
      <c r="C50" s="1334">
        <v>2812</v>
      </c>
      <c r="D50" s="1334">
        <v>2816</v>
      </c>
      <c r="E50" s="1334">
        <v>2838</v>
      </c>
      <c r="F50" s="1335">
        <v>2851</v>
      </c>
      <c r="G50" s="1336">
        <v>2842</v>
      </c>
      <c r="H50" s="1336">
        <v>2842</v>
      </c>
      <c r="I50" s="1336">
        <v>2839</v>
      </c>
      <c r="J50" s="1335">
        <v>2841</v>
      </c>
      <c r="K50" s="1273">
        <v>2840</v>
      </c>
      <c r="L50" s="1273">
        <v>2845</v>
      </c>
      <c r="M50" s="1084">
        <v>2844</v>
      </c>
      <c r="N50" s="1297">
        <f t="shared" si="1"/>
        <v>48</v>
      </c>
      <c r="O50" s="1298" t="s">
        <v>96</v>
      </c>
    </row>
    <row r="51" spans="1:15" ht="9">
      <c r="A51" s="1296" t="s">
        <v>89</v>
      </c>
      <c r="B51" s="1334">
        <v>1952</v>
      </c>
      <c r="C51" s="1334">
        <v>1118</v>
      </c>
      <c r="D51" s="1334">
        <v>1140</v>
      </c>
      <c r="E51" s="1334">
        <v>1134</v>
      </c>
      <c r="F51" s="1335">
        <v>1218</v>
      </c>
      <c r="G51" s="1336">
        <v>1229</v>
      </c>
      <c r="H51" s="1336">
        <v>1169</v>
      </c>
      <c r="I51" s="1336">
        <v>1114</v>
      </c>
      <c r="J51" s="1335">
        <v>1114</v>
      </c>
      <c r="K51" s="1273">
        <v>1103</v>
      </c>
      <c r="L51" s="1273">
        <v>1113</v>
      </c>
      <c r="M51" s="1084">
        <v>1102</v>
      </c>
      <c r="N51" s="1297">
        <f t="shared" si="1"/>
        <v>49</v>
      </c>
      <c r="O51" s="1298" t="s">
        <v>89</v>
      </c>
    </row>
    <row r="52" spans="1:15" ht="9.75" thickBot="1">
      <c r="A52" s="1302" t="s">
        <v>61</v>
      </c>
      <c r="B52" s="1338">
        <v>1059</v>
      </c>
      <c r="C52" s="1338">
        <v>1069</v>
      </c>
      <c r="D52" s="1338">
        <v>1072</v>
      </c>
      <c r="E52" s="1338">
        <v>1202</v>
      </c>
      <c r="F52" s="1339">
        <v>1037</v>
      </c>
      <c r="G52" s="1340">
        <v>1042</v>
      </c>
      <c r="H52" s="1340">
        <v>990</v>
      </c>
      <c r="I52" s="1340">
        <v>993</v>
      </c>
      <c r="J52" s="1339">
        <v>981</v>
      </c>
      <c r="K52" s="1275">
        <v>983</v>
      </c>
      <c r="L52" s="1275">
        <v>988</v>
      </c>
      <c r="M52" s="1189">
        <v>975</v>
      </c>
      <c r="N52" s="1303">
        <f t="shared" si="1"/>
        <v>50</v>
      </c>
      <c r="O52" s="1304" t="s">
        <v>61</v>
      </c>
    </row>
    <row r="53" spans="1:15" ht="9">
      <c r="A53" s="1305" t="s">
        <v>50</v>
      </c>
      <c r="B53" s="1341">
        <v>787615.16</v>
      </c>
      <c r="C53" s="1341">
        <v>802105</v>
      </c>
      <c r="D53" s="1341">
        <v>797241</v>
      </c>
      <c r="E53" s="1341">
        <v>801379</v>
      </c>
      <c r="F53" s="1342">
        <v>812987</v>
      </c>
      <c r="G53" s="1342">
        <f>SUM(G3:G52)</f>
        <v>810532</v>
      </c>
      <c r="H53" s="1342">
        <f>SUM(H3:H52)</f>
        <v>809767</v>
      </c>
      <c r="I53" s="1342">
        <v>809615</v>
      </c>
      <c r="J53" s="1342">
        <v>810298</v>
      </c>
      <c r="K53" s="1342">
        <v>809732</v>
      </c>
      <c r="L53" s="1342">
        <v>810707</v>
      </c>
      <c r="M53" s="1088">
        <f>SUM(M3:M52)</f>
        <v>812871</v>
      </c>
      <c r="N53" s="1306"/>
      <c r="O53" s="1307"/>
    </row>
    <row r="54" spans="1:15" ht="9.75" thickBot="1">
      <c r="A54" s="1308" t="s">
        <v>162</v>
      </c>
      <c r="B54" s="1343">
        <v>15752.303199999998</v>
      </c>
      <c r="C54" s="1343">
        <v>16042.1</v>
      </c>
      <c r="D54" s="1343">
        <v>15944.82</v>
      </c>
      <c r="E54" s="1343">
        <v>16027.58</v>
      </c>
      <c r="F54" s="1344">
        <v>16259.74</v>
      </c>
      <c r="G54" s="1344">
        <f>AVERAGE(G3:G52)</f>
        <v>16210.64</v>
      </c>
      <c r="H54" s="1344">
        <f>AVERAGE(H3:H52)</f>
        <v>16195.34</v>
      </c>
      <c r="I54" s="1344">
        <v>16192.3</v>
      </c>
      <c r="J54" s="1344">
        <v>16206</v>
      </c>
      <c r="K54" s="1344">
        <v>16195</v>
      </c>
      <c r="L54" s="1344">
        <f>L53/50</f>
        <v>16214.14</v>
      </c>
      <c r="M54" s="1015">
        <f>M53/50</f>
        <v>16257.42</v>
      </c>
      <c r="N54" s="1309"/>
      <c r="O54" s="1310"/>
    </row>
    <row r="55" spans="1:15" ht="9">
      <c r="A55" s="1311"/>
      <c r="B55" s="1312"/>
      <c r="C55" s="1313"/>
      <c r="D55" s="1313"/>
      <c r="E55" s="1314"/>
      <c r="F55" s="1313"/>
      <c r="G55" s="1313"/>
      <c r="H55" s="1315"/>
      <c r="I55" s="1315"/>
      <c r="J55" s="1315"/>
      <c r="K55" s="1316"/>
      <c r="L55" s="1317"/>
      <c r="M55" s="1317"/>
      <c r="N55" s="1318"/>
      <c r="O55" s="1313"/>
    </row>
    <row r="56" spans="1:15" ht="9">
      <c r="A56" s="1319" t="s">
        <v>224</v>
      </c>
      <c r="B56" s="1315"/>
      <c r="C56" s="1315"/>
      <c r="D56" s="1320"/>
      <c r="E56" s="1321"/>
      <c r="F56" s="1317"/>
      <c r="G56" s="1317"/>
      <c r="H56" s="1316"/>
      <c r="I56" s="1316"/>
      <c r="J56" s="1316"/>
      <c r="O56" s="1311"/>
    </row>
    <row r="57" spans="1:15" ht="9">
      <c r="A57" s="1319" t="s">
        <v>223</v>
      </c>
      <c r="B57" s="1324"/>
      <c r="C57" s="1324"/>
      <c r="D57" s="1311"/>
      <c r="E57" s="1321"/>
      <c r="F57" s="1317"/>
      <c r="G57" s="1317"/>
      <c r="H57" s="1325"/>
      <c r="I57" s="1316"/>
      <c r="J57" s="1316"/>
      <c r="K57" s="1316"/>
      <c r="L57" s="1317"/>
      <c r="M57" s="1317"/>
      <c r="N57" s="1318"/>
      <c r="O57" s="1311"/>
    </row>
    <row r="58" spans="1:15" s="1329" customFormat="1" ht="9">
      <c r="A58" s="1319" t="s">
        <v>276</v>
      </c>
      <c r="B58" s="1313"/>
      <c r="C58" s="1313"/>
      <c r="D58" s="1326"/>
      <c r="E58" s="1327"/>
      <c r="F58" s="1317"/>
      <c r="G58" s="1317"/>
      <c r="H58" s="1328"/>
      <c r="I58" s="1317"/>
      <c r="J58" s="1316"/>
      <c r="K58" s="1316"/>
      <c r="L58" s="1317"/>
      <c r="M58" s="1317"/>
      <c r="N58" s="1318"/>
      <c r="O58" s="1311"/>
    </row>
    <row r="59" spans="1:15" ht="9">
      <c r="A59" s="1330"/>
      <c r="B59" s="1315"/>
      <c r="C59" s="1315"/>
      <c r="D59" s="1320"/>
      <c r="E59" s="1321"/>
      <c r="F59" s="1317"/>
      <c r="G59" s="1317"/>
      <c r="H59" s="1316"/>
      <c r="I59" s="1316"/>
      <c r="J59" s="1316"/>
      <c r="O59" s="1311"/>
    </row>
  </sheetData>
  <printOptions/>
  <pageMargins left="0.75" right="0.75" top="1" bottom="1" header="0.5" footer="0.5"/>
  <pageSetup horizontalDpi="300" verticalDpi="300" orientation="portrait" r:id="rId1"/>
  <ignoredErrors>
    <ignoredError sqref="G53:H54 M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9"/>
  <sheetViews>
    <sheetView workbookViewId="0" topLeftCell="A1">
      <selection activeCell="S42" sqref="S42"/>
    </sheetView>
  </sheetViews>
  <sheetFormatPr defaultColWidth="9.140625" defaultRowHeight="8.25" customHeight="1"/>
  <cols>
    <col min="1" max="1" width="7.28125" style="1292" bestFit="1" customWidth="1"/>
    <col min="2" max="2" width="9.00390625" style="1292" bestFit="1" customWidth="1"/>
    <col min="3" max="5" width="8.140625" style="1292" bestFit="1" customWidth="1"/>
    <col min="6" max="6" width="7.28125" style="1292" bestFit="1" customWidth="1"/>
    <col min="7" max="7" width="8.00390625" style="1483" bestFit="1" customWidth="1"/>
    <col min="8" max="8" width="6.8515625" style="1292" customWidth="1"/>
    <col min="9" max="9" width="7.140625" style="1292" customWidth="1"/>
    <col min="10" max="10" width="5.7109375" style="1292" customWidth="1"/>
    <col min="11" max="11" width="6.00390625" style="1292" customWidth="1"/>
    <col min="12" max="12" width="6.8515625" style="1292" customWidth="1"/>
    <col min="13" max="13" width="6.7109375" style="1484" customWidth="1"/>
    <col min="14" max="14" width="6.140625" style="1292" customWidth="1"/>
    <col min="15" max="15" width="7.421875" style="1485" customWidth="1"/>
    <col min="16" max="16" width="6.57421875" style="1292" customWidth="1"/>
    <col min="17" max="17" width="6.421875" style="1292" bestFit="1" customWidth="1"/>
    <col min="18" max="16384" width="9.140625" style="1292" customWidth="1"/>
  </cols>
  <sheetData>
    <row r="1" spans="1:17" ht="8.25" customHeight="1" thickBot="1">
      <c r="A1" s="1733" t="s">
        <v>221</v>
      </c>
      <c r="B1" s="1733"/>
      <c r="C1" s="1733"/>
      <c r="D1" s="1733"/>
      <c r="E1" s="1733"/>
      <c r="F1" s="1733"/>
      <c r="G1" s="1733"/>
      <c r="H1" s="1733"/>
      <c r="I1" s="1733"/>
      <c r="J1" s="1733"/>
      <c r="K1" s="1733"/>
      <c r="L1" s="1733"/>
      <c r="M1" s="1733"/>
      <c r="N1" s="1733"/>
      <c r="O1" s="1733"/>
      <c r="P1" s="1733"/>
      <c r="Q1" s="1733"/>
    </row>
    <row r="2" spans="1:17" ht="8.25" customHeight="1">
      <c r="A2" s="1440"/>
      <c r="B2" s="1441" t="s">
        <v>125</v>
      </c>
      <c r="C2" s="1441"/>
      <c r="D2" s="1441"/>
      <c r="E2" s="1441"/>
      <c r="F2" s="1441"/>
      <c r="G2" s="1442"/>
      <c r="H2" s="1440" t="s">
        <v>126</v>
      </c>
      <c r="I2" s="1443"/>
      <c r="J2" s="1443"/>
      <c r="K2" s="1443"/>
      <c r="L2" s="1443"/>
      <c r="M2" s="1444"/>
      <c r="N2" s="1445" t="s">
        <v>222</v>
      </c>
      <c r="O2" s="1446"/>
      <c r="P2" s="1442"/>
      <c r="Q2" s="1447"/>
    </row>
    <row r="3" spans="1:17" ht="8.25" customHeight="1" thickBot="1">
      <c r="A3" s="1448" t="s">
        <v>150</v>
      </c>
      <c r="B3" s="1288">
        <v>2000</v>
      </c>
      <c r="C3" s="1288">
        <v>2001</v>
      </c>
      <c r="D3" s="1288">
        <v>2002</v>
      </c>
      <c r="E3" s="1288">
        <v>2003</v>
      </c>
      <c r="F3" s="1288">
        <v>2004</v>
      </c>
      <c r="G3" s="1449">
        <v>2005</v>
      </c>
      <c r="H3" s="1448">
        <v>2000</v>
      </c>
      <c r="I3" s="1288">
        <v>2001</v>
      </c>
      <c r="J3" s="1288">
        <v>2002</v>
      </c>
      <c r="K3" s="1288">
        <v>2003</v>
      </c>
      <c r="L3" s="1288">
        <v>2004</v>
      </c>
      <c r="M3" s="1424">
        <v>2005</v>
      </c>
      <c r="N3" s="1450">
        <v>2004</v>
      </c>
      <c r="O3" s="1451">
        <v>2005</v>
      </c>
      <c r="P3" s="1449" t="s">
        <v>157</v>
      </c>
      <c r="Q3" s="1452" t="s">
        <v>150</v>
      </c>
    </row>
    <row r="4" spans="1:17" ht="8.25" customHeight="1">
      <c r="A4" s="1453" t="s">
        <v>99</v>
      </c>
      <c r="B4" s="1454">
        <v>33930</v>
      </c>
      <c r="C4" s="1454">
        <v>33975</v>
      </c>
      <c r="D4" s="1454">
        <v>34014</v>
      </c>
      <c r="E4" s="1454">
        <v>33899</v>
      </c>
      <c r="F4" s="1454">
        <v>33971</v>
      </c>
      <c r="G4" s="1455">
        <v>33987</v>
      </c>
      <c r="H4" s="1456">
        <v>69791</v>
      </c>
      <c r="I4" s="1454">
        <v>69889</v>
      </c>
      <c r="J4" s="1454">
        <v>69975</v>
      </c>
      <c r="K4" s="1454">
        <v>69760</v>
      </c>
      <c r="L4" s="1454">
        <v>69927</v>
      </c>
      <c r="M4" s="1394">
        <v>69955</v>
      </c>
      <c r="N4" s="1457">
        <v>2.0584321921639046</v>
      </c>
      <c r="O4" s="1458">
        <v>2.058286992085209</v>
      </c>
      <c r="P4" s="1459">
        <f aca="true" t="shared" si="0" ref="P4:P35">RANK(O4,O$4:O$53,1)</f>
        <v>1</v>
      </c>
      <c r="Q4" s="1460" t="s">
        <v>99</v>
      </c>
    </row>
    <row r="5" spans="1:17" ht="8.25" customHeight="1">
      <c r="A5" s="1461" t="s">
        <v>51</v>
      </c>
      <c r="B5" s="1462">
        <v>5509</v>
      </c>
      <c r="C5" s="1462">
        <v>5677</v>
      </c>
      <c r="D5" s="1462">
        <v>5557</v>
      </c>
      <c r="E5" s="1462">
        <v>5625</v>
      </c>
      <c r="F5" s="1462">
        <v>5636</v>
      </c>
      <c r="G5" s="1463">
        <v>5659</v>
      </c>
      <c r="H5" s="1464">
        <v>11336</v>
      </c>
      <c r="I5" s="1462">
        <v>11706</v>
      </c>
      <c r="J5" s="1462">
        <v>11467</v>
      </c>
      <c r="K5" s="1462">
        <v>11589</v>
      </c>
      <c r="L5" s="1462">
        <v>11605</v>
      </c>
      <c r="M5" s="1403">
        <v>11658</v>
      </c>
      <c r="N5" s="1465">
        <v>2.0590844570617457</v>
      </c>
      <c r="O5" s="1466">
        <v>2.0600812864463687</v>
      </c>
      <c r="P5" s="1467">
        <f t="shared" si="0"/>
        <v>2</v>
      </c>
      <c r="Q5" s="1468" t="s">
        <v>51</v>
      </c>
    </row>
    <row r="6" spans="1:17" ht="8.25" customHeight="1">
      <c r="A6" s="1461" t="s">
        <v>71</v>
      </c>
      <c r="B6" s="1462">
        <v>8406</v>
      </c>
      <c r="C6" s="1462">
        <v>8403</v>
      </c>
      <c r="D6" s="1462">
        <v>8406</v>
      </c>
      <c r="E6" s="1462">
        <v>8405</v>
      </c>
      <c r="F6" s="1462">
        <v>8488</v>
      </c>
      <c r="G6" s="1463">
        <v>8548</v>
      </c>
      <c r="H6" s="1464">
        <v>17746</v>
      </c>
      <c r="I6" s="1462">
        <v>17755</v>
      </c>
      <c r="J6" s="1462">
        <v>17763</v>
      </c>
      <c r="K6" s="1462">
        <v>17762</v>
      </c>
      <c r="L6" s="1462">
        <v>18609</v>
      </c>
      <c r="M6" s="1403">
        <v>18136</v>
      </c>
      <c r="N6" s="1465">
        <v>2.1923892554194158</v>
      </c>
      <c r="O6" s="1466">
        <v>2.1216658867571363</v>
      </c>
      <c r="P6" s="1467">
        <f t="shared" si="0"/>
        <v>3</v>
      </c>
      <c r="Q6" s="1468" t="s">
        <v>71</v>
      </c>
    </row>
    <row r="7" spans="1:17" ht="8.25" customHeight="1">
      <c r="A7" s="1461" t="s">
        <v>77</v>
      </c>
      <c r="B7" s="1462">
        <v>78267</v>
      </c>
      <c r="C7" s="1462">
        <v>78376</v>
      </c>
      <c r="D7" s="1462">
        <v>78517</v>
      </c>
      <c r="E7" s="1462">
        <v>78641</v>
      </c>
      <c r="F7" s="1462">
        <v>78871</v>
      </c>
      <c r="G7" s="1463">
        <v>79031</v>
      </c>
      <c r="H7" s="1464">
        <v>166157</v>
      </c>
      <c r="I7" s="1462">
        <v>166574</v>
      </c>
      <c r="J7" s="1462">
        <v>166979</v>
      </c>
      <c r="K7" s="1462">
        <v>167331</v>
      </c>
      <c r="L7" s="1462">
        <v>168029</v>
      </c>
      <c r="M7" s="1403">
        <v>168655</v>
      </c>
      <c r="N7" s="1465">
        <v>2.130428167514042</v>
      </c>
      <c r="O7" s="1466">
        <v>2.134036011185484</v>
      </c>
      <c r="P7" s="1467">
        <f t="shared" si="0"/>
        <v>4</v>
      </c>
      <c r="Q7" s="1468" t="s">
        <v>77</v>
      </c>
    </row>
    <row r="8" spans="1:17" ht="8.25" customHeight="1">
      <c r="A8" s="1461" t="s">
        <v>95</v>
      </c>
      <c r="B8" s="1462">
        <v>57853</v>
      </c>
      <c r="C8" s="1462">
        <v>56942</v>
      </c>
      <c r="D8" s="1462">
        <v>57083</v>
      </c>
      <c r="E8" s="1462">
        <v>57323</v>
      </c>
      <c r="F8" s="1462">
        <v>57515</v>
      </c>
      <c r="G8" s="1463">
        <v>57860</v>
      </c>
      <c r="H8" s="1464">
        <v>126345</v>
      </c>
      <c r="I8" s="1462">
        <v>122930</v>
      </c>
      <c r="J8" s="1462">
        <v>123315</v>
      </c>
      <c r="K8" s="1462">
        <v>123834</v>
      </c>
      <c r="L8" s="1462">
        <v>124304</v>
      </c>
      <c r="M8" s="1403">
        <v>125165</v>
      </c>
      <c r="N8" s="1465">
        <v>2.1612448926367036</v>
      </c>
      <c r="O8" s="1466">
        <v>2.1632388524023507</v>
      </c>
      <c r="P8" s="1467">
        <f t="shared" si="0"/>
        <v>5</v>
      </c>
      <c r="Q8" s="1468" t="s">
        <v>95</v>
      </c>
    </row>
    <row r="9" spans="1:17" ht="8.25" customHeight="1">
      <c r="A9" s="1461" t="s">
        <v>90</v>
      </c>
      <c r="B9" s="1462">
        <v>41529</v>
      </c>
      <c r="C9" s="1462">
        <v>41477</v>
      </c>
      <c r="D9" s="1462">
        <v>41496</v>
      </c>
      <c r="E9" s="1462">
        <v>41475</v>
      </c>
      <c r="F9" s="1462">
        <v>41532</v>
      </c>
      <c r="G9" s="1463">
        <v>41391</v>
      </c>
      <c r="H9" s="1464">
        <v>89320</v>
      </c>
      <c r="I9" s="1462">
        <v>89391</v>
      </c>
      <c r="J9" s="1462">
        <v>89537</v>
      </c>
      <c r="K9" s="1462">
        <v>89562</v>
      </c>
      <c r="L9" s="1462">
        <v>89713</v>
      </c>
      <c r="M9" s="1403">
        <v>89543</v>
      </c>
      <c r="N9" s="1465">
        <v>2.160093421939709</v>
      </c>
      <c r="O9" s="1466">
        <v>2.1633446884588436</v>
      </c>
      <c r="P9" s="1467">
        <f t="shared" si="0"/>
        <v>6</v>
      </c>
      <c r="Q9" s="1468" t="s">
        <v>90</v>
      </c>
    </row>
    <row r="10" spans="1:17" ht="8.25" customHeight="1">
      <c r="A10" s="1461" t="s">
        <v>58</v>
      </c>
      <c r="B10" s="1462">
        <v>5096</v>
      </c>
      <c r="C10" s="1462">
        <v>5122</v>
      </c>
      <c r="D10" s="1462">
        <v>5147</v>
      </c>
      <c r="E10" s="1462">
        <v>5180</v>
      </c>
      <c r="F10" s="1462">
        <v>5203</v>
      </c>
      <c r="G10" s="1463">
        <v>5243</v>
      </c>
      <c r="H10" s="1464">
        <v>11171</v>
      </c>
      <c r="I10" s="1462">
        <v>11236</v>
      </c>
      <c r="J10" s="1462">
        <v>11295</v>
      </c>
      <c r="K10" s="1462">
        <v>11374</v>
      </c>
      <c r="L10" s="1462">
        <v>11421</v>
      </c>
      <c r="M10" s="1403">
        <v>11502</v>
      </c>
      <c r="N10" s="1465">
        <v>2.1950797616759563</v>
      </c>
      <c r="O10" s="1466">
        <v>2.193782185771505</v>
      </c>
      <c r="P10" s="1467">
        <f t="shared" si="0"/>
        <v>7</v>
      </c>
      <c r="Q10" s="1468" t="s">
        <v>58</v>
      </c>
    </row>
    <row r="11" spans="1:17" ht="8.25" customHeight="1">
      <c r="A11" s="1461" t="s">
        <v>88</v>
      </c>
      <c r="B11" s="1462">
        <v>40051</v>
      </c>
      <c r="C11" s="1462">
        <v>39935</v>
      </c>
      <c r="D11" s="1462">
        <v>39905</v>
      </c>
      <c r="E11" s="1462">
        <v>39893</v>
      </c>
      <c r="F11" s="1462">
        <v>39890</v>
      </c>
      <c r="G11" s="1463">
        <v>39890</v>
      </c>
      <c r="H11" s="1464">
        <v>88483</v>
      </c>
      <c r="I11" s="1462">
        <v>88233</v>
      </c>
      <c r="J11" s="1462">
        <v>88237</v>
      </c>
      <c r="K11" s="1462">
        <v>88231</v>
      </c>
      <c r="L11" s="1462">
        <v>88252</v>
      </c>
      <c r="M11" s="1403">
        <v>88320</v>
      </c>
      <c r="N11" s="1465">
        <v>2.212384056154425</v>
      </c>
      <c r="O11" s="1466">
        <v>2.2140887440461268</v>
      </c>
      <c r="P11" s="1467">
        <f t="shared" si="0"/>
        <v>8</v>
      </c>
      <c r="Q11" s="1468" t="s">
        <v>88</v>
      </c>
    </row>
    <row r="12" spans="1:17" ht="8.25" customHeight="1">
      <c r="A12" s="1461" t="s">
        <v>67</v>
      </c>
      <c r="B12" s="1462">
        <v>27474</v>
      </c>
      <c r="C12" s="1462">
        <v>27480</v>
      </c>
      <c r="D12" s="1462">
        <v>27485</v>
      </c>
      <c r="E12" s="1462">
        <v>27498</v>
      </c>
      <c r="F12" s="1462">
        <v>27509</v>
      </c>
      <c r="G12" s="1463">
        <v>27510</v>
      </c>
      <c r="H12" s="1464">
        <v>60562</v>
      </c>
      <c r="I12" s="1462">
        <v>60640</v>
      </c>
      <c r="J12" s="1462">
        <v>60701</v>
      </c>
      <c r="K12" s="1462">
        <v>60844</v>
      </c>
      <c r="L12" s="1462">
        <v>60941</v>
      </c>
      <c r="M12" s="1403">
        <v>60971</v>
      </c>
      <c r="N12" s="1465">
        <v>2.215311352648224</v>
      </c>
      <c r="O12" s="1466">
        <v>2.2163213376953834</v>
      </c>
      <c r="P12" s="1467">
        <f t="shared" si="0"/>
        <v>9</v>
      </c>
      <c r="Q12" s="1468" t="s">
        <v>67</v>
      </c>
    </row>
    <row r="13" spans="1:17" ht="8.25" customHeight="1">
      <c r="A13" s="1461" t="s">
        <v>80</v>
      </c>
      <c r="B13" s="1462">
        <v>3984</v>
      </c>
      <c r="C13" s="1462">
        <v>4000</v>
      </c>
      <c r="D13" s="1462">
        <v>3994</v>
      </c>
      <c r="E13" s="1462">
        <v>4114</v>
      </c>
      <c r="F13" s="1462">
        <v>4114</v>
      </c>
      <c r="G13" s="1463">
        <v>3975</v>
      </c>
      <c r="H13" s="1464">
        <v>8819</v>
      </c>
      <c r="I13" s="1462">
        <v>8851</v>
      </c>
      <c r="J13" s="1462">
        <v>8847</v>
      </c>
      <c r="K13" s="1462">
        <v>9110</v>
      </c>
      <c r="L13" s="1462">
        <v>9110</v>
      </c>
      <c r="M13" s="1403">
        <v>8819</v>
      </c>
      <c r="N13" s="1465">
        <v>2.2143898881866795</v>
      </c>
      <c r="O13" s="1466">
        <v>2.218616352201258</v>
      </c>
      <c r="P13" s="1467">
        <f t="shared" si="0"/>
        <v>10</v>
      </c>
      <c r="Q13" s="1468" t="s">
        <v>80</v>
      </c>
    </row>
    <row r="14" spans="1:17" ht="8.25" customHeight="1">
      <c r="A14" s="1461" t="s">
        <v>53</v>
      </c>
      <c r="B14" s="1462">
        <v>16373</v>
      </c>
      <c r="C14" s="1462">
        <v>16369</v>
      </c>
      <c r="D14" s="1462">
        <v>16379</v>
      </c>
      <c r="E14" s="1462">
        <v>16382</v>
      </c>
      <c r="F14" s="1462">
        <v>16418</v>
      </c>
      <c r="G14" s="1463">
        <v>16444</v>
      </c>
      <c r="H14" s="1464">
        <v>35899</v>
      </c>
      <c r="I14" s="1462">
        <v>36007</v>
      </c>
      <c r="J14" s="1462">
        <v>36094</v>
      </c>
      <c r="K14" s="1462">
        <v>36156</v>
      </c>
      <c r="L14" s="1462">
        <v>36425</v>
      </c>
      <c r="M14" s="1403">
        <v>36665</v>
      </c>
      <c r="N14" s="1465">
        <v>2.218601534900719</v>
      </c>
      <c r="O14" s="1466">
        <v>2.22968864023352</v>
      </c>
      <c r="P14" s="1467">
        <f t="shared" si="0"/>
        <v>11</v>
      </c>
      <c r="Q14" s="1468" t="s">
        <v>53</v>
      </c>
    </row>
    <row r="15" spans="1:17" ht="8.25" customHeight="1">
      <c r="A15" s="1461" t="s">
        <v>74</v>
      </c>
      <c r="B15" s="1462">
        <v>32407</v>
      </c>
      <c r="C15" s="1462">
        <v>32425</v>
      </c>
      <c r="D15" s="1462">
        <v>32448</v>
      </c>
      <c r="E15" s="1462">
        <v>32448</v>
      </c>
      <c r="F15" s="1462">
        <v>32471</v>
      </c>
      <c r="G15" s="1463">
        <v>32464</v>
      </c>
      <c r="H15" s="1464">
        <v>69793</v>
      </c>
      <c r="I15" s="1462">
        <v>69936</v>
      </c>
      <c r="J15" s="1462">
        <v>70033</v>
      </c>
      <c r="K15" s="1462">
        <v>70033</v>
      </c>
      <c r="L15" s="1462">
        <v>72613</v>
      </c>
      <c r="M15" s="1403">
        <v>72645</v>
      </c>
      <c r="N15" s="1465">
        <v>2.236241569400388</v>
      </c>
      <c r="O15" s="1466">
        <v>2.2377094627895513</v>
      </c>
      <c r="P15" s="1467">
        <f t="shared" si="0"/>
        <v>12</v>
      </c>
      <c r="Q15" s="1468" t="s">
        <v>74</v>
      </c>
    </row>
    <row r="16" spans="1:17" ht="8.25" customHeight="1">
      <c r="A16" s="1461" t="s">
        <v>79</v>
      </c>
      <c r="B16" s="1462">
        <v>9970</v>
      </c>
      <c r="C16" s="1462">
        <v>9993</v>
      </c>
      <c r="D16" s="1462">
        <v>9981</v>
      </c>
      <c r="E16" s="1462">
        <v>9986</v>
      </c>
      <c r="F16" s="1462">
        <v>9981</v>
      </c>
      <c r="G16" s="1463">
        <v>9975</v>
      </c>
      <c r="H16" s="1464">
        <v>22144</v>
      </c>
      <c r="I16" s="1462">
        <v>22246</v>
      </c>
      <c r="J16" s="1462">
        <v>22271</v>
      </c>
      <c r="K16" s="1462">
        <v>22339</v>
      </c>
      <c r="L16" s="1462">
        <v>22404</v>
      </c>
      <c r="M16" s="1403">
        <v>22440</v>
      </c>
      <c r="N16" s="1465">
        <v>2.2446648632401565</v>
      </c>
      <c r="O16" s="1466">
        <v>2.249624060150376</v>
      </c>
      <c r="P16" s="1467">
        <f t="shared" si="0"/>
        <v>13</v>
      </c>
      <c r="Q16" s="1468" t="s">
        <v>79</v>
      </c>
    </row>
    <row r="17" spans="1:17" ht="8.25" customHeight="1">
      <c r="A17" s="1461" t="s">
        <v>76</v>
      </c>
      <c r="B17" s="1462">
        <v>6710</v>
      </c>
      <c r="C17" s="1462">
        <v>7858</v>
      </c>
      <c r="D17" s="1462">
        <v>7875</v>
      </c>
      <c r="E17" s="1462">
        <v>7880</v>
      </c>
      <c r="F17" s="1462">
        <v>7879</v>
      </c>
      <c r="G17" s="1463">
        <v>10789</v>
      </c>
      <c r="H17" s="1464">
        <v>16221</v>
      </c>
      <c r="I17" s="1462">
        <v>18519</v>
      </c>
      <c r="J17" s="1462">
        <v>18572</v>
      </c>
      <c r="K17" s="1462">
        <v>18582</v>
      </c>
      <c r="L17" s="1462">
        <v>18591</v>
      </c>
      <c r="M17" s="1403">
        <v>24480</v>
      </c>
      <c r="N17" s="1465">
        <v>2.3595633963700977</v>
      </c>
      <c r="O17" s="1466">
        <v>2.2689776624339606</v>
      </c>
      <c r="P17" s="1467">
        <f t="shared" si="0"/>
        <v>14</v>
      </c>
      <c r="Q17" s="1468" t="s">
        <v>76</v>
      </c>
    </row>
    <row r="18" spans="1:17" ht="8.25" customHeight="1">
      <c r="A18" s="1461" t="s">
        <v>78</v>
      </c>
      <c r="B18" s="1462">
        <v>7378</v>
      </c>
      <c r="C18" s="1462">
        <v>7378</v>
      </c>
      <c r="D18" s="1462">
        <v>7379</v>
      </c>
      <c r="E18" s="1462">
        <v>7382</v>
      </c>
      <c r="F18" s="1462">
        <v>7382</v>
      </c>
      <c r="G18" s="1463">
        <v>7382</v>
      </c>
      <c r="H18" s="1464">
        <v>16815</v>
      </c>
      <c r="I18" s="1462">
        <v>16822</v>
      </c>
      <c r="J18" s="1462">
        <v>16824</v>
      </c>
      <c r="K18" s="1462">
        <v>16831</v>
      </c>
      <c r="L18" s="1462">
        <v>16832</v>
      </c>
      <c r="M18" s="1403">
        <v>16832</v>
      </c>
      <c r="N18" s="1465">
        <v>2.280140883229477</v>
      </c>
      <c r="O18" s="1466">
        <v>2.280140883229477</v>
      </c>
      <c r="P18" s="1467">
        <f t="shared" si="0"/>
        <v>15</v>
      </c>
      <c r="Q18" s="1468" t="s">
        <v>78</v>
      </c>
    </row>
    <row r="19" spans="1:17" ht="8.25" customHeight="1">
      <c r="A19" s="1461" t="s">
        <v>96</v>
      </c>
      <c r="B19" s="1462">
        <v>2631</v>
      </c>
      <c r="C19" s="1462">
        <v>2629</v>
      </c>
      <c r="D19" s="1462">
        <v>2631</v>
      </c>
      <c r="E19" s="1462">
        <v>2630</v>
      </c>
      <c r="F19" s="1462">
        <v>2635</v>
      </c>
      <c r="G19" s="1463">
        <v>2634</v>
      </c>
      <c r="H19" s="1464">
        <v>6049</v>
      </c>
      <c r="I19" s="1462">
        <v>6042</v>
      </c>
      <c r="J19" s="1462">
        <v>6045</v>
      </c>
      <c r="K19" s="1462">
        <v>6045</v>
      </c>
      <c r="L19" s="1462">
        <v>6047</v>
      </c>
      <c r="M19" s="1403">
        <v>6045</v>
      </c>
      <c r="N19" s="1465">
        <v>2.294876660341556</v>
      </c>
      <c r="O19" s="1466">
        <v>2.29498861047836</v>
      </c>
      <c r="P19" s="1467">
        <f t="shared" si="0"/>
        <v>16</v>
      </c>
      <c r="Q19" s="1468" t="s">
        <v>96</v>
      </c>
    </row>
    <row r="20" spans="1:17" ht="8.25" customHeight="1">
      <c r="A20" s="1461" t="s">
        <v>68</v>
      </c>
      <c r="B20" s="1462">
        <v>16696</v>
      </c>
      <c r="C20" s="1462">
        <v>16704</v>
      </c>
      <c r="D20" s="1462">
        <v>16694</v>
      </c>
      <c r="E20" s="1462">
        <v>16693</v>
      </c>
      <c r="F20" s="1462">
        <v>16696</v>
      </c>
      <c r="G20" s="1463">
        <v>16693</v>
      </c>
      <c r="H20" s="1464">
        <v>38257</v>
      </c>
      <c r="I20" s="1462">
        <v>38304</v>
      </c>
      <c r="J20" s="1462">
        <v>38320</v>
      </c>
      <c r="K20" s="1462">
        <v>38361</v>
      </c>
      <c r="L20" s="1462">
        <v>38395</v>
      </c>
      <c r="M20" s="1403">
        <v>38447</v>
      </c>
      <c r="N20" s="1465">
        <v>2.2996526114039293</v>
      </c>
      <c r="O20" s="1466">
        <v>2.3031809740609837</v>
      </c>
      <c r="P20" s="1467">
        <f t="shared" si="0"/>
        <v>17</v>
      </c>
      <c r="Q20" s="1468" t="s">
        <v>68</v>
      </c>
    </row>
    <row r="21" spans="1:17" ht="8.25" customHeight="1">
      <c r="A21" s="1461" t="s">
        <v>91</v>
      </c>
      <c r="B21" s="1462">
        <v>7793</v>
      </c>
      <c r="C21" s="1462">
        <v>7840</v>
      </c>
      <c r="D21" s="1462">
        <v>7841</v>
      </c>
      <c r="E21" s="1462">
        <v>7840</v>
      </c>
      <c r="F21" s="1462">
        <v>7851</v>
      </c>
      <c r="G21" s="1463">
        <v>7873</v>
      </c>
      <c r="H21" s="1464">
        <v>17635</v>
      </c>
      <c r="I21" s="1462">
        <v>17744</v>
      </c>
      <c r="J21" s="1462">
        <v>17766</v>
      </c>
      <c r="K21" s="1462">
        <v>17844</v>
      </c>
      <c r="L21" s="1462">
        <v>17970</v>
      </c>
      <c r="M21" s="1403">
        <v>18135</v>
      </c>
      <c r="N21" s="1465">
        <v>2.2888803974016048</v>
      </c>
      <c r="O21" s="1466">
        <v>2.303442144036581</v>
      </c>
      <c r="P21" s="1467">
        <f t="shared" si="0"/>
        <v>18</v>
      </c>
      <c r="Q21" s="1468" t="s">
        <v>91</v>
      </c>
    </row>
    <row r="22" spans="1:17" ht="8.25" customHeight="1">
      <c r="A22" s="1461" t="s">
        <v>66</v>
      </c>
      <c r="B22" s="1462">
        <v>10384</v>
      </c>
      <c r="C22" s="1462">
        <v>10380</v>
      </c>
      <c r="D22" s="1462">
        <v>10379</v>
      </c>
      <c r="E22" s="1462">
        <v>10378</v>
      </c>
      <c r="F22" s="1462">
        <v>10375</v>
      </c>
      <c r="G22" s="1463">
        <v>10370</v>
      </c>
      <c r="H22" s="1464">
        <v>23795</v>
      </c>
      <c r="I22" s="1462">
        <v>23816</v>
      </c>
      <c r="J22" s="1462">
        <v>23844</v>
      </c>
      <c r="K22" s="1462">
        <v>23882</v>
      </c>
      <c r="L22" s="1462">
        <v>23905</v>
      </c>
      <c r="M22" s="1403">
        <v>23917</v>
      </c>
      <c r="N22" s="1465">
        <v>2.304096385542169</v>
      </c>
      <c r="O22" s="1466">
        <v>2.306364513018322</v>
      </c>
      <c r="P22" s="1467">
        <f t="shared" si="0"/>
        <v>19</v>
      </c>
      <c r="Q22" s="1468" t="s">
        <v>66</v>
      </c>
    </row>
    <row r="23" spans="1:17" ht="8.25" customHeight="1">
      <c r="A23" s="1461" t="s">
        <v>100</v>
      </c>
      <c r="B23" s="1462">
        <v>6759</v>
      </c>
      <c r="C23" s="1462">
        <v>6760</v>
      </c>
      <c r="D23" s="1462">
        <v>6758</v>
      </c>
      <c r="E23" s="1462">
        <v>6760</v>
      </c>
      <c r="F23" s="1462">
        <v>6754</v>
      </c>
      <c r="G23" s="1463">
        <v>6757</v>
      </c>
      <c r="H23" s="1464">
        <v>15594</v>
      </c>
      <c r="I23" s="1462">
        <v>15594</v>
      </c>
      <c r="J23" s="1462">
        <v>15591</v>
      </c>
      <c r="K23" s="1462">
        <v>15595</v>
      </c>
      <c r="L23" s="1462">
        <v>15584</v>
      </c>
      <c r="M23" s="1403">
        <v>15590</v>
      </c>
      <c r="N23" s="1465">
        <v>2.3073734083506072</v>
      </c>
      <c r="O23" s="1466">
        <v>2.307236939470179</v>
      </c>
      <c r="P23" s="1467">
        <f t="shared" si="0"/>
        <v>20</v>
      </c>
      <c r="Q23" s="1468" t="s">
        <v>100</v>
      </c>
    </row>
    <row r="24" spans="1:17" ht="8.25" customHeight="1">
      <c r="A24" s="1461" t="s">
        <v>93</v>
      </c>
      <c r="B24" s="1462">
        <v>79261</v>
      </c>
      <c r="C24" s="1462">
        <v>79346</v>
      </c>
      <c r="D24" s="1462">
        <v>79493</v>
      </c>
      <c r="E24" s="1462">
        <v>79494</v>
      </c>
      <c r="F24" s="1462">
        <v>79624</v>
      </c>
      <c r="G24" s="1463">
        <v>79648</v>
      </c>
      <c r="H24" s="1464">
        <v>188128</v>
      </c>
      <c r="I24" s="1462">
        <v>188294</v>
      </c>
      <c r="J24" s="1462">
        <v>189168</v>
      </c>
      <c r="K24" s="1462">
        <v>189584</v>
      </c>
      <c r="L24" s="1462">
        <v>190226</v>
      </c>
      <c r="M24" s="1403">
        <v>190570</v>
      </c>
      <c r="N24" s="1465">
        <v>2.3890535516929567</v>
      </c>
      <c r="O24" s="1466">
        <v>2.3926526717557253</v>
      </c>
      <c r="P24" s="1467">
        <f t="shared" si="0"/>
        <v>21</v>
      </c>
      <c r="Q24" s="1468" t="s">
        <v>93</v>
      </c>
    </row>
    <row r="25" spans="1:17" ht="8.25" customHeight="1">
      <c r="A25" s="1461" t="s">
        <v>83</v>
      </c>
      <c r="B25" s="1462">
        <v>5457</v>
      </c>
      <c r="C25" s="1462">
        <v>5447</v>
      </c>
      <c r="D25" s="1462">
        <v>5447</v>
      </c>
      <c r="E25" s="1462">
        <v>5449</v>
      </c>
      <c r="F25" s="1462">
        <v>5449</v>
      </c>
      <c r="G25" s="1463">
        <v>5399</v>
      </c>
      <c r="H25" s="1464">
        <v>13220</v>
      </c>
      <c r="I25" s="1462">
        <v>13203</v>
      </c>
      <c r="J25" s="1462">
        <v>13196</v>
      </c>
      <c r="K25" s="1462">
        <v>13199</v>
      </c>
      <c r="L25" s="1462">
        <v>13199</v>
      </c>
      <c r="M25" s="1403">
        <v>13072</v>
      </c>
      <c r="N25" s="1465">
        <v>2.422279317305928</v>
      </c>
      <c r="O25" s="1466">
        <v>2.4211891090942768</v>
      </c>
      <c r="P25" s="1467">
        <f t="shared" si="0"/>
        <v>22</v>
      </c>
      <c r="Q25" s="1468" t="s">
        <v>83</v>
      </c>
    </row>
    <row r="26" spans="1:17" ht="8.25" customHeight="1">
      <c r="A26" s="1461" t="s">
        <v>87</v>
      </c>
      <c r="B26" s="1462">
        <v>7590</v>
      </c>
      <c r="C26" s="1462">
        <v>7590</v>
      </c>
      <c r="D26" s="1462">
        <v>7574</v>
      </c>
      <c r="E26" s="1462">
        <v>7545</v>
      </c>
      <c r="F26" s="1462">
        <v>7552</v>
      </c>
      <c r="G26" s="1463">
        <v>7532</v>
      </c>
      <c r="H26" s="1464">
        <v>17624</v>
      </c>
      <c r="I26" s="1462">
        <v>18243</v>
      </c>
      <c r="J26" s="1462">
        <v>18203</v>
      </c>
      <c r="K26" s="1462">
        <v>18257</v>
      </c>
      <c r="L26" s="1462">
        <v>18267</v>
      </c>
      <c r="M26" s="1403">
        <v>18239</v>
      </c>
      <c r="N26" s="1465">
        <v>2.4188294491525424</v>
      </c>
      <c r="O26" s="1466">
        <v>2.4215347849176845</v>
      </c>
      <c r="P26" s="1467">
        <f t="shared" si="0"/>
        <v>23</v>
      </c>
      <c r="Q26" s="1468" t="s">
        <v>87</v>
      </c>
    </row>
    <row r="27" spans="1:17" ht="8.25" customHeight="1">
      <c r="A27" s="1461" t="s">
        <v>63</v>
      </c>
      <c r="B27" s="1462">
        <v>4955</v>
      </c>
      <c r="C27" s="1462">
        <v>4955</v>
      </c>
      <c r="D27" s="1462">
        <v>4955</v>
      </c>
      <c r="E27" s="1462">
        <v>4956</v>
      </c>
      <c r="F27" s="1462">
        <v>4951</v>
      </c>
      <c r="G27" s="1463">
        <v>4957</v>
      </c>
      <c r="H27" s="1464">
        <v>11887</v>
      </c>
      <c r="I27" s="1462">
        <v>11906</v>
      </c>
      <c r="J27" s="1462">
        <v>11952</v>
      </c>
      <c r="K27" s="1462">
        <v>11938</v>
      </c>
      <c r="L27" s="1462">
        <v>11990</v>
      </c>
      <c r="M27" s="1403">
        <v>12041</v>
      </c>
      <c r="N27" s="1465">
        <v>2.42173298323571</v>
      </c>
      <c r="O27" s="1466">
        <v>2.4290901755093808</v>
      </c>
      <c r="P27" s="1467">
        <f t="shared" si="0"/>
        <v>24</v>
      </c>
      <c r="Q27" s="1468" t="s">
        <v>63</v>
      </c>
    </row>
    <row r="28" spans="1:17" ht="8.25" customHeight="1">
      <c r="A28" s="1461" t="s">
        <v>86</v>
      </c>
      <c r="B28" s="1462">
        <v>12270</v>
      </c>
      <c r="C28" s="1462">
        <v>12267</v>
      </c>
      <c r="D28" s="1462">
        <v>12266</v>
      </c>
      <c r="E28" s="1462">
        <v>12263</v>
      </c>
      <c r="F28" s="1462">
        <v>12280</v>
      </c>
      <c r="G28" s="1463">
        <v>12285</v>
      </c>
      <c r="H28" s="1464">
        <v>29210</v>
      </c>
      <c r="I28" s="1462">
        <v>29221</v>
      </c>
      <c r="J28" s="1462">
        <v>29493</v>
      </c>
      <c r="K28" s="1462">
        <v>29576</v>
      </c>
      <c r="L28" s="1462">
        <v>29863</v>
      </c>
      <c r="M28" s="1403">
        <v>29936</v>
      </c>
      <c r="N28" s="1465">
        <v>2.431840390879479</v>
      </c>
      <c r="O28" s="1466">
        <v>2.436792836792837</v>
      </c>
      <c r="P28" s="1467">
        <f t="shared" si="0"/>
        <v>25</v>
      </c>
      <c r="Q28" s="1468" t="s">
        <v>86</v>
      </c>
    </row>
    <row r="29" spans="1:17" ht="8.25" customHeight="1">
      <c r="A29" s="1461" t="s">
        <v>82</v>
      </c>
      <c r="B29" s="1462">
        <v>11416</v>
      </c>
      <c r="C29" s="1462">
        <v>11414</v>
      </c>
      <c r="D29" s="1462">
        <v>11399</v>
      </c>
      <c r="E29" s="1462">
        <v>11407</v>
      </c>
      <c r="F29" s="1462">
        <v>12009</v>
      </c>
      <c r="G29" s="1463">
        <v>11990</v>
      </c>
      <c r="H29" s="1464">
        <v>27133</v>
      </c>
      <c r="I29" s="1462">
        <v>27346</v>
      </c>
      <c r="J29" s="1462">
        <v>27939</v>
      </c>
      <c r="K29" s="1462">
        <v>27988</v>
      </c>
      <c r="L29" s="1462">
        <v>29273</v>
      </c>
      <c r="M29" s="1403">
        <v>29291</v>
      </c>
      <c r="N29" s="1465">
        <v>2.437588475310184</v>
      </c>
      <c r="O29" s="1466">
        <v>2.442952460383653</v>
      </c>
      <c r="P29" s="1467">
        <f t="shared" si="0"/>
        <v>26</v>
      </c>
      <c r="Q29" s="1468" t="s">
        <v>82</v>
      </c>
    </row>
    <row r="30" spans="1:17" ht="8.25" customHeight="1">
      <c r="A30" s="1461" t="s">
        <v>73</v>
      </c>
      <c r="B30" s="1462">
        <v>11928</v>
      </c>
      <c r="C30" s="1462">
        <v>11958</v>
      </c>
      <c r="D30" s="1462">
        <v>11918</v>
      </c>
      <c r="E30" s="1462">
        <v>11929</v>
      </c>
      <c r="F30" s="1462">
        <v>11833</v>
      </c>
      <c r="G30" s="1463">
        <v>11871</v>
      </c>
      <c r="H30" s="1464">
        <v>28962</v>
      </c>
      <c r="I30" s="1462">
        <v>29059</v>
      </c>
      <c r="J30" s="1462">
        <v>29060</v>
      </c>
      <c r="K30" s="1462">
        <v>29140</v>
      </c>
      <c r="L30" s="1462">
        <v>28987</v>
      </c>
      <c r="M30" s="1403">
        <v>29086</v>
      </c>
      <c r="N30" s="1465">
        <v>2.4496746387222177</v>
      </c>
      <c r="O30" s="1466">
        <v>2.4501726897481255</v>
      </c>
      <c r="P30" s="1467">
        <f t="shared" si="0"/>
        <v>27</v>
      </c>
      <c r="Q30" s="1468" t="s">
        <v>73</v>
      </c>
    </row>
    <row r="31" spans="1:17" ht="8.25" customHeight="1">
      <c r="A31" s="1461" t="s">
        <v>75</v>
      </c>
      <c r="B31" s="1462">
        <v>10653</v>
      </c>
      <c r="C31" s="1462">
        <v>10663</v>
      </c>
      <c r="D31" s="1462">
        <v>10676</v>
      </c>
      <c r="E31" s="1462">
        <v>10913</v>
      </c>
      <c r="F31" s="1462">
        <v>10887</v>
      </c>
      <c r="G31" s="1463">
        <v>10896</v>
      </c>
      <c r="H31" s="1464">
        <v>25529</v>
      </c>
      <c r="I31" s="1462">
        <v>25543</v>
      </c>
      <c r="J31" s="1462">
        <v>25800</v>
      </c>
      <c r="K31" s="1462">
        <v>26497</v>
      </c>
      <c r="L31" s="1462">
        <v>26397</v>
      </c>
      <c r="M31" s="1403">
        <v>26756</v>
      </c>
      <c r="N31" s="1465">
        <v>2.424634885643428</v>
      </c>
      <c r="O31" s="1466">
        <v>2.4555800293685754</v>
      </c>
      <c r="P31" s="1467">
        <f t="shared" si="0"/>
        <v>28</v>
      </c>
      <c r="Q31" s="1468" t="s">
        <v>75</v>
      </c>
    </row>
    <row r="32" spans="1:17" ht="8.25" customHeight="1">
      <c r="A32" s="1461" t="s">
        <v>98</v>
      </c>
      <c r="B32" s="1462">
        <v>11753</v>
      </c>
      <c r="C32" s="1462">
        <v>11753</v>
      </c>
      <c r="D32" s="1462">
        <v>11755</v>
      </c>
      <c r="E32" s="1462">
        <v>11772</v>
      </c>
      <c r="F32" s="1462">
        <v>11812</v>
      </c>
      <c r="G32" s="1463">
        <v>11782</v>
      </c>
      <c r="H32" s="1464">
        <v>28836</v>
      </c>
      <c r="I32" s="1462">
        <v>28880</v>
      </c>
      <c r="J32" s="1462">
        <v>28985</v>
      </c>
      <c r="K32" s="1462">
        <v>29137</v>
      </c>
      <c r="L32" s="1462">
        <v>29247</v>
      </c>
      <c r="M32" s="1403">
        <v>29325</v>
      </c>
      <c r="N32" s="1465">
        <v>2.4760413139180493</v>
      </c>
      <c r="O32" s="1466">
        <v>2.488966219657104</v>
      </c>
      <c r="P32" s="1467">
        <f t="shared" si="0"/>
        <v>29</v>
      </c>
      <c r="Q32" s="1468" t="s">
        <v>98</v>
      </c>
    </row>
    <row r="33" spans="1:17" ht="8.25" customHeight="1">
      <c r="A33" s="1461" t="s">
        <v>56</v>
      </c>
      <c r="B33" s="1462">
        <v>9086</v>
      </c>
      <c r="C33" s="1462">
        <v>9092</v>
      </c>
      <c r="D33" s="1462">
        <v>9100</v>
      </c>
      <c r="E33" s="1462">
        <v>9113</v>
      </c>
      <c r="F33" s="1462">
        <v>9113</v>
      </c>
      <c r="G33" s="1463">
        <v>9106</v>
      </c>
      <c r="H33" s="1464">
        <v>22694</v>
      </c>
      <c r="I33" s="1462">
        <v>22725</v>
      </c>
      <c r="J33" s="1462">
        <v>22762</v>
      </c>
      <c r="K33" s="1462">
        <v>22974</v>
      </c>
      <c r="L33" s="1462">
        <v>23051</v>
      </c>
      <c r="M33" s="1403">
        <v>22942</v>
      </c>
      <c r="N33" s="1465">
        <v>2.529463403928454</v>
      </c>
      <c r="O33" s="1466">
        <v>2.519437733362618</v>
      </c>
      <c r="P33" s="1467">
        <f t="shared" si="0"/>
        <v>30</v>
      </c>
      <c r="Q33" s="1468" t="s">
        <v>56</v>
      </c>
    </row>
    <row r="34" spans="1:17" ht="8.25" customHeight="1">
      <c r="A34" s="1461" t="s">
        <v>65</v>
      </c>
      <c r="B34" s="1462">
        <v>11215</v>
      </c>
      <c r="C34" s="1462">
        <v>11193</v>
      </c>
      <c r="D34" s="1462">
        <v>11186</v>
      </c>
      <c r="E34" s="1462">
        <v>11186</v>
      </c>
      <c r="F34" s="1462">
        <v>11186</v>
      </c>
      <c r="G34" s="1463">
        <v>11183</v>
      </c>
      <c r="H34" s="1464">
        <v>28238</v>
      </c>
      <c r="I34" s="1462">
        <v>28248</v>
      </c>
      <c r="J34" s="1462">
        <v>28279</v>
      </c>
      <c r="K34" s="1462">
        <v>28315</v>
      </c>
      <c r="L34" s="1462">
        <v>28315</v>
      </c>
      <c r="M34" s="1403">
        <v>28317</v>
      </c>
      <c r="N34" s="1465">
        <v>2.5312891113892366</v>
      </c>
      <c r="O34" s="1466">
        <v>2.5321470088527227</v>
      </c>
      <c r="P34" s="1467">
        <f t="shared" si="0"/>
        <v>31</v>
      </c>
      <c r="Q34" s="1468" t="s">
        <v>65</v>
      </c>
    </row>
    <row r="35" spans="1:17" ht="8.25" customHeight="1">
      <c r="A35" s="1461" t="s">
        <v>85</v>
      </c>
      <c r="B35" s="1462">
        <v>19290</v>
      </c>
      <c r="C35" s="1462">
        <v>19294</v>
      </c>
      <c r="D35" s="1462">
        <v>19301</v>
      </c>
      <c r="E35" s="1462">
        <v>19291</v>
      </c>
      <c r="F35" s="1462">
        <v>19307</v>
      </c>
      <c r="G35" s="1463">
        <v>19292</v>
      </c>
      <c r="H35" s="1464">
        <v>48371</v>
      </c>
      <c r="I35" s="1462">
        <v>48516</v>
      </c>
      <c r="J35" s="1462">
        <v>48550</v>
      </c>
      <c r="K35" s="1462">
        <v>48625</v>
      </c>
      <c r="L35" s="1462">
        <v>48767</v>
      </c>
      <c r="M35" s="1403">
        <v>48857</v>
      </c>
      <c r="N35" s="1465">
        <v>2.5258714455896825</v>
      </c>
      <c r="O35" s="1466">
        <v>2.532500518349575</v>
      </c>
      <c r="P35" s="1467">
        <f t="shared" si="0"/>
        <v>32</v>
      </c>
      <c r="Q35" s="1468" t="s">
        <v>85</v>
      </c>
    </row>
    <row r="36" spans="1:17" ht="8.25" customHeight="1">
      <c r="A36" s="1461" t="s">
        <v>84</v>
      </c>
      <c r="B36" s="1462">
        <v>15026</v>
      </c>
      <c r="C36" s="1462">
        <v>15038</v>
      </c>
      <c r="D36" s="1462">
        <v>15033</v>
      </c>
      <c r="E36" s="1462">
        <v>15033</v>
      </c>
      <c r="F36" s="1462">
        <v>15033</v>
      </c>
      <c r="G36" s="1463">
        <v>15033</v>
      </c>
      <c r="H36" s="1464">
        <v>38057</v>
      </c>
      <c r="I36" s="1462">
        <v>38096</v>
      </c>
      <c r="J36" s="1462">
        <v>38086</v>
      </c>
      <c r="K36" s="1462">
        <v>38081</v>
      </c>
      <c r="L36" s="1462">
        <v>38084</v>
      </c>
      <c r="M36" s="1403">
        <v>38084</v>
      </c>
      <c r="N36" s="1465">
        <v>2.5333599414621166</v>
      </c>
      <c r="O36" s="1466">
        <v>2.5333599414621166</v>
      </c>
      <c r="P36" s="1467">
        <f aca="true" t="shared" si="1" ref="P36:P53">RANK(O36,O$4:O$53,1)</f>
        <v>33</v>
      </c>
      <c r="Q36" s="1468" t="s">
        <v>84</v>
      </c>
    </row>
    <row r="37" spans="1:17" ht="8.25" customHeight="1">
      <c r="A37" s="1461" t="s">
        <v>52</v>
      </c>
      <c r="B37" s="1462">
        <v>10892</v>
      </c>
      <c r="C37" s="1462">
        <v>10900</v>
      </c>
      <c r="D37" s="1462">
        <v>10893</v>
      </c>
      <c r="E37" s="1462">
        <v>10892</v>
      </c>
      <c r="F37" s="1462">
        <v>11580</v>
      </c>
      <c r="G37" s="1463">
        <v>10955</v>
      </c>
      <c r="H37" s="1464">
        <v>27629</v>
      </c>
      <c r="I37" s="1462">
        <v>27708</v>
      </c>
      <c r="J37" s="1462">
        <v>27760</v>
      </c>
      <c r="K37" s="1462">
        <v>27762</v>
      </c>
      <c r="L37" s="1462">
        <v>29240</v>
      </c>
      <c r="M37" s="1403">
        <v>28067</v>
      </c>
      <c r="N37" s="1465">
        <v>2.5250431778929188</v>
      </c>
      <c r="O37" s="1466">
        <v>2.562026471930625</v>
      </c>
      <c r="P37" s="1467">
        <f t="shared" si="1"/>
        <v>34</v>
      </c>
      <c r="Q37" s="1468" t="s">
        <v>52</v>
      </c>
    </row>
    <row r="38" spans="1:17" ht="8.25" customHeight="1">
      <c r="A38" s="1461" t="s">
        <v>62</v>
      </c>
      <c r="B38" s="1462">
        <v>10243</v>
      </c>
      <c r="C38" s="1462">
        <v>9727</v>
      </c>
      <c r="D38" s="1462">
        <v>10255</v>
      </c>
      <c r="E38" s="1462">
        <v>8881</v>
      </c>
      <c r="F38" s="1462">
        <v>8881</v>
      </c>
      <c r="G38" s="1463">
        <v>8895</v>
      </c>
      <c r="H38" s="1464">
        <v>25065</v>
      </c>
      <c r="I38" s="1462">
        <v>24084</v>
      </c>
      <c r="J38" s="1462">
        <v>25305</v>
      </c>
      <c r="K38" s="1462">
        <v>22605</v>
      </c>
      <c r="L38" s="1462">
        <v>22673</v>
      </c>
      <c r="M38" s="1403">
        <v>22837</v>
      </c>
      <c r="N38" s="1465">
        <v>2.552978268213039</v>
      </c>
      <c r="O38" s="1466">
        <v>2.5673974142776843</v>
      </c>
      <c r="P38" s="1467">
        <f t="shared" si="1"/>
        <v>35</v>
      </c>
      <c r="Q38" s="1468" t="s">
        <v>62</v>
      </c>
    </row>
    <row r="39" spans="1:17" ht="8.25" customHeight="1">
      <c r="A39" s="1461" t="s">
        <v>64</v>
      </c>
      <c r="B39" s="1462">
        <v>16298</v>
      </c>
      <c r="C39" s="1462">
        <v>16247</v>
      </c>
      <c r="D39" s="1462">
        <v>16188</v>
      </c>
      <c r="E39" s="1462">
        <v>16161</v>
      </c>
      <c r="F39" s="1462">
        <v>16123</v>
      </c>
      <c r="G39" s="1463">
        <v>16103</v>
      </c>
      <c r="H39" s="1464">
        <v>41765</v>
      </c>
      <c r="I39" s="1462">
        <v>41804</v>
      </c>
      <c r="J39" s="1462">
        <v>41802</v>
      </c>
      <c r="K39" s="1462">
        <v>41831</v>
      </c>
      <c r="L39" s="1462">
        <v>41823</v>
      </c>
      <c r="M39" s="1403">
        <v>41833</v>
      </c>
      <c r="N39" s="1465">
        <v>2.593996154561806</v>
      </c>
      <c r="O39" s="1466">
        <v>2.5978389120039744</v>
      </c>
      <c r="P39" s="1467">
        <f t="shared" si="1"/>
        <v>36</v>
      </c>
      <c r="Q39" s="1468" t="s">
        <v>64</v>
      </c>
    </row>
    <row r="40" spans="1:17" ht="8.25" customHeight="1">
      <c r="A40" s="1461" t="s">
        <v>92</v>
      </c>
      <c r="B40" s="1462">
        <v>13790</v>
      </c>
      <c r="C40" s="1462">
        <v>13791</v>
      </c>
      <c r="D40" s="1462">
        <v>13797</v>
      </c>
      <c r="E40" s="1462">
        <v>13793</v>
      </c>
      <c r="F40" s="1462">
        <v>13809</v>
      </c>
      <c r="G40" s="1463">
        <v>13817</v>
      </c>
      <c r="H40" s="1464">
        <v>34984</v>
      </c>
      <c r="I40" s="1462">
        <v>35121</v>
      </c>
      <c r="J40" s="1462">
        <v>35287</v>
      </c>
      <c r="K40" s="1462">
        <v>35561</v>
      </c>
      <c r="L40" s="1462">
        <v>35720</v>
      </c>
      <c r="M40" s="1403">
        <v>35941</v>
      </c>
      <c r="N40" s="1465">
        <v>2.586718806575422</v>
      </c>
      <c r="O40" s="1466">
        <v>2.601215893464573</v>
      </c>
      <c r="P40" s="1467">
        <f t="shared" si="1"/>
        <v>37</v>
      </c>
      <c r="Q40" s="1468" t="s">
        <v>92</v>
      </c>
    </row>
    <row r="41" spans="1:17" ht="8.25" customHeight="1">
      <c r="A41" s="1461" t="s">
        <v>61</v>
      </c>
      <c r="B41" s="1462">
        <v>944</v>
      </c>
      <c r="C41" s="1462">
        <v>945</v>
      </c>
      <c r="D41" s="1462">
        <v>933</v>
      </c>
      <c r="E41" s="1462">
        <v>935</v>
      </c>
      <c r="F41" s="1462">
        <v>940</v>
      </c>
      <c r="G41" s="1463">
        <v>928</v>
      </c>
      <c r="H41" s="1464">
        <v>2389</v>
      </c>
      <c r="I41" s="1462">
        <v>2396</v>
      </c>
      <c r="J41" s="1462">
        <v>2390</v>
      </c>
      <c r="K41" s="1462">
        <v>2395</v>
      </c>
      <c r="L41" s="1462">
        <v>2432</v>
      </c>
      <c r="M41" s="1403">
        <v>2415</v>
      </c>
      <c r="N41" s="1465">
        <v>2.5872340425531917</v>
      </c>
      <c r="O41" s="1466">
        <v>2.6023706896551726</v>
      </c>
      <c r="P41" s="1467">
        <f t="shared" si="1"/>
        <v>38</v>
      </c>
      <c r="Q41" s="1468" t="s">
        <v>61</v>
      </c>
    </row>
    <row r="42" spans="1:17" ht="8.25" customHeight="1">
      <c r="A42" s="1461" t="s">
        <v>94</v>
      </c>
      <c r="B42" s="1462">
        <v>5835</v>
      </c>
      <c r="C42" s="1462">
        <v>5823</v>
      </c>
      <c r="D42" s="1462">
        <v>5853</v>
      </c>
      <c r="E42" s="1462">
        <v>5852</v>
      </c>
      <c r="F42" s="1462">
        <v>5858</v>
      </c>
      <c r="G42" s="1463">
        <v>5858</v>
      </c>
      <c r="H42" s="1464">
        <v>15079</v>
      </c>
      <c r="I42" s="1462">
        <v>15102</v>
      </c>
      <c r="J42" s="1462">
        <v>15178</v>
      </c>
      <c r="K42" s="1462">
        <v>15178</v>
      </c>
      <c r="L42" s="1462">
        <v>15260</v>
      </c>
      <c r="M42" s="1403">
        <v>15260</v>
      </c>
      <c r="N42" s="1465">
        <v>2.604984636394674</v>
      </c>
      <c r="O42" s="1466">
        <v>2.604984636394674</v>
      </c>
      <c r="P42" s="1467">
        <f t="shared" si="1"/>
        <v>39</v>
      </c>
      <c r="Q42" s="1468" t="s">
        <v>94</v>
      </c>
    </row>
    <row r="43" spans="1:17" ht="8.25" customHeight="1">
      <c r="A43" s="1461" t="s">
        <v>97</v>
      </c>
      <c r="B43" s="1462">
        <v>7046</v>
      </c>
      <c r="C43" s="1462">
        <v>7048</v>
      </c>
      <c r="D43" s="1462">
        <v>7053</v>
      </c>
      <c r="E43" s="1462">
        <v>7049</v>
      </c>
      <c r="F43" s="1462">
        <v>7046</v>
      </c>
      <c r="G43" s="1463">
        <v>7045</v>
      </c>
      <c r="H43" s="1464">
        <v>18216</v>
      </c>
      <c r="I43" s="1462">
        <v>18244</v>
      </c>
      <c r="J43" s="1462">
        <v>18287</v>
      </c>
      <c r="K43" s="1462">
        <v>18298</v>
      </c>
      <c r="L43" s="1462">
        <v>18308</v>
      </c>
      <c r="M43" s="1403">
        <v>18367</v>
      </c>
      <c r="N43" s="1465">
        <v>2.5983536758444505</v>
      </c>
      <c r="O43" s="1466">
        <v>2.607097232079489</v>
      </c>
      <c r="P43" s="1467">
        <f t="shared" si="1"/>
        <v>40</v>
      </c>
      <c r="Q43" s="1468" t="s">
        <v>97</v>
      </c>
    </row>
    <row r="44" spans="1:17" ht="8.25" customHeight="1">
      <c r="A44" s="1461" t="s">
        <v>60</v>
      </c>
      <c r="B44" s="1462">
        <v>17837</v>
      </c>
      <c r="C44" s="1462">
        <v>17882</v>
      </c>
      <c r="D44" s="1462">
        <v>17864</v>
      </c>
      <c r="E44" s="1462">
        <v>17872</v>
      </c>
      <c r="F44" s="1462">
        <v>17943</v>
      </c>
      <c r="G44" s="1463">
        <v>17930</v>
      </c>
      <c r="H44" s="1464">
        <v>45840</v>
      </c>
      <c r="I44" s="1462">
        <v>46449</v>
      </c>
      <c r="J44" s="1462">
        <v>46603</v>
      </c>
      <c r="K44" s="1462">
        <v>46729</v>
      </c>
      <c r="L44" s="1462">
        <v>46785</v>
      </c>
      <c r="M44" s="1403">
        <v>47003</v>
      </c>
      <c r="N44" s="1465">
        <v>2.6074235077746195</v>
      </c>
      <c r="O44" s="1466">
        <v>2.621472392638037</v>
      </c>
      <c r="P44" s="1467">
        <f t="shared" si="1"/>
        <v>41</v>
      </c>
      <c r="Q44" s="1468" t="s">
        <v>60</v>
      </c>
    </row>
    <row r="45" spans="1:17" ht="8.25" customHeight="1">
      <c r="A45" s="1461" t="s">
        <v>89</v>
      </c>
      <c r="B45" s="1462">
        <v>1169</v>
      </c>
      <c r="C45" s="1462">
        <v>1114</v>
      </c>
      <c r="D45" s="1462">
        <v>1114</v>
      </c>
      <c r="E45" s="1462">
        <v>1103</v>
      </c>
      <c r="F45" s="1462">
        <v>1103</v>
      </c>
      <c r="G45" s="1463">
        <v>1102</v>
      </c>
      <c r="H45" s="1464">
        <v>3033</v>
      </c>
      <c r="I45" s="1462">
        <v>2931</v>
      </c>
      <c r="J45" s="1462">
        <v>2923</v>
      </c>
      <c r="K45" s="1462">
        <v>2900</v>
      </c>
      <c r="L45" s="1462">
        <v>2901</v>
      </c>
      <c r="M45" s="1403">
        <v>2898</v>
      </c>
      <c r="N45" s="1465">
        <v>2.630099728014506</v>
      </c>
      <c r="O45" s="1466">
        <v>2.629764065335753</v>
      </c>
      <c r="P45" s="1467">
        <f t="shared" si="1"/>
        <v>42</v>
      </c>
      <c r="Q45" s="1468" t="s">
        <v>89</v>
      </c>
    </row>
    <row r="46" spans="1:17" ht="8.25" customHeight="1">
      <c r="A46" s="1461" t="s">
        <v>57</v>
      </c>
      <c r="B46" s="1462">
        <v>3718</v>
      </c>
      <c r="C46" s="1462">
        <v>3717</v>
      </c>
      <c r="D46" s="1462">
        <v>3718</v>
      </c>
      <c r="E46" s="1462">
        <v>3718</v>
      </c>
      <c r="F46" s="1462">
        <v>3718</v>
      </c>
      <c r="G46" s="1463">
        <v>3717</v>
      </c>
      <c r="H46" s="1464">
        <v>9773</v>
      </c>
      <c r="I46" s="1462">
        <v>9771</v>
      </c>
      <c r="J46" s="1462">
        <v>9777</v>
      </c>
      <c r="K46" s="1462">
        <v>9771</v>
      </c>
      <c r="L46" s="1462">
        <v>9777</v>
      </c>
      <c r="M46" s="1403">
        <v>9777</v>
      </c>
      <c r="N46" s="1465">
        <v>2.629639591178053</v>
      </c>
      <c r="O46" s="1466">
        <v>2.6303470540758678</v>
      </c>
      <c r="P46" s="1467">
        <f t="shared" si="1"/>
        <v>43</v>
      </c>
      <c r="Q46" s="1468" t="s">
        <v>57</v>
      </c>
    </row>
    <row r="47" spans="1:17" ht="8.25" customHeight="1">
      <c r="A47" s="1461" t="s">
        <v>54</v>
      </c>
      <c r="B47" s="1462">
        <v>6611</v>
      </c>
      <c r="C47" s="1462">
        <v>6651</v>
      </c>
      <c r="D47" s="1462">
        <v>6785</v>
      </c>
      <c r="E47" s="1462">
        <v>6786</v>
      </c>
      <c r="F47" s="1462">
        <v>6816</v>
      </c>
      <c r="G47" s="1463">
        <v>6800</v>
      </c>
      <c r="H47" s="1464">
        <v>17407</v>
      </c>
      <c r="I47" s="1462">
        <v>17554</v>
      </c>
      <c r="J47" s="1462">
        <v>18067</v>
      </c>
      <c r="K47" s="1462">
        <v>18184</v>
      </c>
      <c r="L47" s="1462">
        <v>18449</v>
      </c>
      <c r="M47" s="1403">
        <v>18503</v>
      </c>
      <c r="N47" s="1465">
        <v>2.706719483568075</v>
      </c>
      <c r="O47" s="1466">
        <v>2.721029411764706</v>
      </c>
      <c r="P47" s="1467">
        <f t="shared" si="1"/>
        <v>44</v>
      </c>
      <c r="Q47" s="1468" t="s">
        <v>54</v>
      </c>
    </row>
    <row r="48" spans="1:17" ht="8.25" customHeight="1">
      <c r="A48" s="1461" t="s">
        <v>72</v>
      </c>
      <c r="B48" s="1462">
        <v>9713</v>
      </c>
      <c r="C48" s="1462">
        <v>9725</v>
      </c>
      <c r="D48" s="1462">
        <v>9711</v>
      </c>
      <c r="E48" s="1462">
        <v>9741</v>
      </c>
      <c r="F48" s="1462">
        <v>9720</v>
      </c>
      <c r="G48" s="1463">
        <v>9698</v>
      </c>
      <c r="H48" s="1464">
        <v>27346</v>
      </c>
      <c r="I48" s="1462">
        <v>27428</v>
      </c>
      <c r="J48" s="1462">
        <v>27456</v>
      </c>
      <c r="K48" s="1462">
        <v>27584</v>
      </c>
      <c r="L48" s="1462">
        <v>27578</v>
      </c>
      <c r="M48" s="1403">
        <v>27567</v>
      </c>
      <c r="N48" s="1465">
        <v>2.8372427983539095</v>
      </c>
      <c r="O48" s="1466">
        <v>2.842544854609198</v>
      </c>
      <c r="P48" s="1467">
        <f t="shared" si="1"/>
        <v>45</v>
      </c>
      <c r="Q48" s="1468" t="s">
        <v>72</v>
      </c>
    </row>
    <row r="49" spans="1:17" ht="8.25" customHeight="1">
      <c r="A49" s="1461" t="s">
        <v>70</v>
      </c>
      <c r="B49" s="1462">
        <v>5130</v>
      </c>
      <c r="C49" s="1462">
        <v>5131</v>
      </c>
      <c r="D49" s="1462">
        <v>5131</v>
      </c>
      <c r="E49" s="1462">
        <v>5136</v>
      </c>
      <c r="F49" s="1462">
        <v>5136</v>
      </c>
      <c r="G49" s="1463">
        <v>5140</v>
      </c>
      <c r="H49" s="1464">
        <v>14553</v>
      </c>
      <c r="I49" s="1462">
        <v>14568</v>
      </c>
      <c r="J49" s="1462">
        <v>14596</v>
      </c>
      <c r="K49" s="1462">
        <v>14624</v>
      </c>
      <c r="L49" s="1462">
        <v>14624</v>
      </c>
      <c r="M49" s="1403">
        <v>14621</v>
      </c>
      <c r="N49" s="1465">
        <v>2.8473520249221185</v>
      </c>
      <c r="O49" s="1466">
        <v>2.8445525291828795</v>
      </c>
      <c r="P49" s="1467">
        <f t="shared" si="1"/>
        <v>46</v>
      </c>
      <c r="Q49" s="1468" t="s">
        <v>70</v>
      </c>
    </row>
    <row r="50" spans="1:17" ht="8.25" customHeight="1">
      <c r="A50" s="1461" t="s">
        <v>69</v>
      </c>
      <c r="B50" s="1462">
        <v>2848</v>
      </c>
      <c r="C50" s="1462">
        <v>2843</v>
      </c>
      <c r="D50" s="1462">
        <v>2843</v>
      </c>
      <c r="E50" s="1462">
        <v>2835</v>
      </c>
      <c r="F50" s="1462">
        <v>2841</v>
      </c>
      <c r="G50" s="1463">
        <v>2849</v>
      </c>
      <c r="H50" s="1464">
        <v>8678</v>
      </c>
      <c r="I50" s="1462">
        <v>8660</v>
      </c>
      <c r="J50" s="1462">
        <v>8665</v>
      </c>
      <c r="K50" s="1462">
        <v>8645</v>
      </c>
      <c r="L50" s="1462">
        <v>8713</v>
      </c>
      <c r="M50" s="1403">
        <v>8756</v>
      </c>
      <c r="N50" s="1465">
        <v>3.066877859908483</v>
      </c>
      <c r="O50" s="1466">
        <v>3.0733590733590734</v>
      </c>
      <c r="P50" s="1467">
        <f t="shared" si="1"/>
        <v>47</v>
      </c>
      <c r="Q50" s="1468" t="s">
        <v>69</v>
      </c>
    </row>
    <row r="51" spans="1:17" ht="8.25" customHeight="1">
      <c r="A51" s="1461" t="s">
        <v>55</v>
      </c>
      <c r="B51" s="1462">
        <v>15180</v>
      </c>
      <c r="C51" s="1462">
        <v>15201</v>
      </c>
      <c r="D51" s="1462">
        <v>15282</v>
      </c>
      <c r="E51" s="1462">
        <v>15225</v>
      </c>
      <c r="F51" s="1462">
        <v>15209</v>
      </c>
      <c r="G51" s="1463">
        <v>15213</v>
      </c>
      <c r="H51" s="1464">
        <v>49463</v>
      </c>
      <c r="I51" s="1462">
        <v>49715</v>
      </c>
      <c r="J51" s="1462">
        <v>50451</v>
      </c>
      <c r="K51" s="1462">
        <v>50340</v>
      </c>
      <c r="L51" s="1462">
        <v>50522</v>
      </c>
      <c r="M51" s="1403">
        <v>50559</v>
      </c>
      <c r="N51" s="1465">
        <v>3.3218489052534683</v>
      </c>
      <c r="O51" s="1466">
        <v>3.3234076119108655</v>
      </c>
      <c r="P51" s="1467">
        <f t="shared" si="1"/>
        <v>48</v>
      </c>
      <c r="Q51" s="1468" t="s">
        <v>55</v>
      </c>
    </row>
    <row r="52" spans="1:17" ht="8.25" customHeight="1">
      <c r="A52" s="1461" t="s">
        <v>59</v>
      </c>
      <c r="B52" s="1462">
        <v>11961</v>
      </c>
      <c r="C52" s="1462">
        <v>12052</v>
      </c>
      <c r="D52" s="1462">
        <v>12059</v>
      </c>
      <c r="E52" s="1462">
        <v>12052</v>
      </c>
      <c r="F52" s="1462">
        <v>12047</v>
      </c>
      <c r="G52" s="1463">
        <v>12040</v>
      </c>
      <c r="H52" s="1464">
        <v>39808</v>
      </c>
      <c r="I52" s="1462">
        <v>40230</v>
      </c>
      <c r="J52" s="1462">
        <v>40604</v>
      </c>
      <c r="K52" s="1462">
        <v>40834</v>
      </c>
      <c r="L52" s="1462">
        <v>41266</v>
      </c>
      <c r="M52" s="1403">
        <v>41477</v>
      </c>
      <c r="N52" s="1465">
        <v>3.425417116294513</v>
      </c>
      <c r="O52" s="1466">
        <v>3.444933554817276</v>
      </c>
      <c r="P52" s="1467">
        <f t="shared" si="1"/>
        <v>49</v>
      </c>
      <c r="Q52" s="1468" t="s">
        <v>59</v>
      </c>
    </row>
    <row r="53" spans="1:17" ht="8.25" customHeight="1" thickBot="1">
      <c r="A53" s="1469" t="s">
        <v>81</v>
      </c>
      <c r="B53" s="1470">
        <v>2308</v>
      </c>
      <c r="C53" s="1470">
        <v>2311</v>
      </c>
      <c r="D53" s="1470">
        <v>2311</v>
      </c>
      <c r="E53" s="1470">
        <v>2313</v>
      </c>
      <c r="F53" s="1470">
        <v>2318</v>
      </c>
      <c r="G53" s="1471">
        <v>2321</v>
      </c>
      <c r="H53" s="1472">
        <v>8366</v>
      </c>
      <c r="I53" s="1470">
        <v>8500</v>
      </c>
      <c r="J53" s="1470">
        <v>8497</v>
      </c>
      <c r="K53" s="1470">
        <v>8490</v>
      </c>
      <c r="L53" s="1470">
        <v>8441</v>
      </c>
      <c r="M53" s="1412">
        <v>8486</v>
      </c>
      <c r="N53" s="1473">
        <v>3.6415012942191542</v>
      </c>
      <c r="O53" s="1474">
        <v>3.6561826798793624</v>
      </c>
      <c r="P53" s="1475">
        <f t="shared" si="1"/>
        <v>50</v>
      </c>
      <c r="Q53" s="1452" t="s">
        <v>81</v>
      </c>
    </row>
    <row r="54" spans="1:17" ht="8.25" customHeight="1">
      <c r="A54" s="1440" t="s">
        <v>50</v>
      </c>
      <c r="B54" s="1441">
        <f>SUM(B4:B53)</f>
        <v>770623</v>
      </c>
      <c r="C54" s="1441">
        <v>770841</v>
      </c>
      <c r="D54" s="1441">
        <v>771862</v>
      </c>
      <c r="E54" s="1441">
        <f>SUM(E4:E53)</f>
        <v>771127</v>
      </c>
      <c r="F54" s="1441">
        <v>773295</v>
      </c>
      <c r="G54" s="1476">
        <v>775860</v>
      </c>
      <c r="H54" s="1440">
        <f>SUM(H4:H53)</f>
        <v>1809215</v>
      </c>
      <c r="I54" s="1441">
        <v>1811780</v>
      </c>
      <c r="J54" s="1441">
        <v>1818597</v>
      </c>
      <c r="K54" s="1441">
        <f>SUM(K4:K53)</f>
        <v>1820107</v>
      </c>
      <c r="L54" s="1441">
        <v>1830855</v>
      </c>
      <c r="M54" s="1419">
        <v>1838803</v>
      </c>
      <c r="N54" s="1477"/>
      <c r="O54" s="1478"/>
      <c r="P54" s="1446"/>
      <c r="Q54" s="1479" t="s">
        <v>145</v>
      </c>
    </row>
    <row r="55" spans="1:17" ht="8.25" customHeight="1" thickBot="1">
      <c r="A55" s="1448" t="s">
        <v>162</v>
      </c>
      <c r="B55" s="1288">
        <f>B54/50</f>
        <v>15412.46</v>
      </c>
      <c r="C55" s="1288">
        <v>15416.82</v>
      </c>
      <c r="D55" s="1288">
        <f aca="true" t="shared" si="2" ref="D55:M55">D54/50</f>
        <v>15437.24</v>
      </c>
      <c r="E55" s="1288">
        <f t="shared" si="2"/>
        <v>15422.54</v>
      </c>
      <c r="F55" s="1288">
        <f t="shared" si="2"/>
        <v>15465.9</v>
      </c>
      <c r="G55" s="1449">
        <f t="shared" si="2"/>
        <v>15517.2</v>
      </c>
      <c r="H55" s="1448">
        <f t="shared" si="2"/>
        <v>36184.3</v>
      </c>
      <c r="I55" s="1288">
        <f t="shared" si="2"/>
        <v>36235.6</v>
      </c>
      <c r="J55" s="1288">
        <f t="shared" si="2"/>
        <v>36371.94</v>
      </c>
      <c r="K55" s="1288">
        <f t="shared" si="2"/>
        <v>36402.14</v>
      </c>
      <c r="L55" s="1288">
        <f t="shared" si="2"/>
        <v>36617.1</v>
      </c>
      <c r="M55" s="1424">
        <f t="shared" si="2"/>
        <v>36776.06</v>
      </c>
      <c r="N55" s="1480">
        <v>2.3676022733885516</v>
      </c>
      <c r="O55" s="1481">
        <v>2.370019075606424</v>
      </c>
      <c r="P55" s="1451"/>
      <c r="Q55" s="1482" t="s">
        <v>145</v>
      </c>
    </row>
    <row r="59" spans="4:15" ht="8.25" customHeight="1">
      <c r="D59" s="1483"/>
      <c r="G59" s="1292"/>
      <c r="J59" s="1484"/>
      <c r="L59" s="1485"/>
      <c r="M59" s="1292"/>
      <c r="O59" s="1292"/>
    </row>
    <row r="60" spans="4:15" ht="8.25" customHeight="1">
      <c r="D60" s="1483"/>
      <c r="G60" s="1292"/>
      <c r="J60" s="1484"/>
      <c r="L60" s="1485"/>
      <c r="M60" s="1292"/>
      <c r="O60" s="1292"/>
    </row>
    <row r="61" spans="4:15" ht="8.25" customHeight="1">
      <c r="D61" s="1483"/>
      <c r="G61" s="1292"/>
      <c r="J61" s="1484"/>
      <c r="L61" s="1485"/>
      <c r="M61" s="1292"/>
      <c r="O61" s="1292"/>
    </row>
    <row r="62" spans="2:15" ht="8.25" customHeight="1">
      <c r="B62" s="1483"/>
      <c r="G62" s="1292"/>
      <c r="H62" s="1484"/>
      <c r="J62" s="1485"/>
      <c r="M62" s="1292"/>
      <c r="O62" s="1292"/>
    </row>
    <row r="63" spans="2:15" ht="8.25" customHeight="1">
      <c r="B63" s="1483"/>
      <c r="G63" s="1292"/>
      <c r="H63" s="1484"/>
      <c r="J63" s="1485"/>
      <c r="M63" s="1292"/>
      <c r="O63" s="1292"/>
    </row>
    <row r="64" spans="2:15" ht="8.25" customHeight="1">
      <c r="B64" s="1483"/>
      <c r="G64" s="1292"/>
      <c r="H64" s="1484"/>
      <c r="J64" s="1485"/>
      <c r="M64" s="1292"/>
      <c r="O64" s="1292"/>
    </row>
    <row r="65" spans="2:15" ht="8.25" customHeight="1">
      <c r="B65" s="1483"/>
      <c r="G65" s="1292"/>
      <c r="H65" s="1484"/>
      <c r="J65" s="1485"/>
      <c r="M65" s="1292"/>
      <c r="O65" s="1292"/>
    </row>
    <row r="66" spans="2:15" ht="8.25" customHeight="1">
      <c r="B66" s="1483"/>
      <c r="G66" s="1292"/>
      <c r="H66" s="1484"/>
      <c r="J66" s="1485"/>
      <c r="M66" s="1292"/>
      <c r="O66" s="1292"/>
    </row>
    <row r="67" spans="2:15" ht="8.25" customHeight="1">
      <c r="B67" s="1483"/>
      <c r="G67" s="1292"/>
      <c r="H67" s="1484"/>
      <c r="J67" s="1485"/>
      <c r="M67" s="1292"/>
      <c r="O67" s="1292"/>
    </row>
    <row r="68" spans="2:15" ht="8.25" customHeight="1">
      <c r="B68" s="1483"/>
      <c r="G68" s="1292"/>
      <c r="H68" s="1484"/>
      <c r="J68" s="1485"/>
      <c r="M68" s="1292"/>
      <c r="O68" s="1292"/>
    </row>
    <row r="69" spans="2:15" ht="8.25" customHeight="1">
      <c r="B69" s="1483"/>
      <c r="G69" s="1292"/>
      <c r="H69" s="1484"/>
      <c r="J69" s="1485"/>
      <c r="M69" s="1292"/>
      <c r="O69" s="1292"/>
    </row>
    <row r="70" spans="2:15" ht="8.25" customHeight="1">
      <c r="B70" s="1483"/>
      <c r="G70" s="1292"/>
      <c r="H70" s="1484"/>
      <c r="J70" s="1485"/>
      <c r="M70" s="1292"/>
      <c r="O70" s="1292"/>
    </row>
    <row r="71" spans="2:15" ht="8.25" customHeight="1">
      <c r="B71" s="1483"/>
      <c r="G71" s="1292"/>
      <c r="H71" s="1484"/>
      <c r="J71" s="1485"/>
      <c r="M71" s="1292"/>
      <c r="O71" s="1292"/>
    </row>
    <row r="72" spans="2:15" ht="8.25" customHeight="1">
      <c r="B72" s="1483"/>
      <c r="G72" s="1292"/>
      <c r="H72" s="1484"/>
      <c r="J72" s="1485"/>
      <c r="M72" s="1292"/>
      <c r="O72" s="1292"/>
    </row>
    <row r="73" spans="2:15" ht="8.25" customHeight="1">
      <c r="B73" s="1483"/>
      <c r="G73" s="1292"/>
      <c r="H73" s="1484"/>
      <c r="J73" s="1485"/>
      <c r="M73" s="1292"/>
      <c r="O73" s="1292"/>
    </row>
    <row r="74" spans="2:15" ht="8.25" customHeight="1">
      <c r="B74" s="1483"/>
      <c r="G74" s="1292"/>
      <c r="H74" s="1484"/>
      <c r="J74" s="1485"/>
      <c r="M74" s="1292"/>
      <c r="O74" s="1292"/>
    </row>
    <row r="75" spans="2:15" ht="8.25" customHeight="1">
      <c r="B75" s="1483"/>
      <c r="G75" s="1292"/>
      <c r="H75" s="1484"/>
      <c r="J75" s="1485"/>
      <c r="M75" s="1292"/>
      <c r="O75" s="1292"/>
    </row>
    <row r="76" spans="2:15" ht="8.25" customHeight="1">
      <c r="B76" s="1483"/>
      <c r="G76" s="1292"/>
      <c r="H76" s="1484"/>
      <c r="J76" s="1485"/>
      <c r="M76" s="1292"/>
      <c r="O76" s="1292"/>
    </row>
    <row r="77" spans="2:15" ht="8.25" customHeight="1">
      <c r="B77" s="1483"/>
      <c r="G77" s="1292"/>
      <c r="H77" s="1484"/>
      <c r="J77" s="1485"/>
      <c r="M77" s="1292"/>
      <c r="O77" s="1292"/>
    </row>
    <row r="78" spans="2:15" ht="8.25" customHeight="1">
      <c r="B78" s="1483"/>
      <c r="G78" s="1292"/>
      <c r="H78" s="1484"/>
      <c r="J78" s="1485"/>
      <c r="M78" s="1292"/>
      <c r="O78" s="1292"/>
    </row>
    <row r="79" spans="2:15" ht="8.25" customHeight="1">
      <c r="B79" s="1483"/>
      <c r="G79" s="1292"/>
      <c r="H79" s="1484"/>
      <c r="J79" s="1485"/>
      <c r="M79" s="1292"/>
      <c r="O79" s="1292"/>
    </row>
    <row r="80" spans="2:15" ht="8.25" customHeight="1">
      <c r="B80" s="1483"/>
      <c r="G80" s="1292"/>
      <c r="H80" s="1484"/>
      <c r="J80" s="1485"/>
      <c r="M80" s="1292"/>
      <c r="O80" s="1292"/>
    </row>
    <row r="81" spans="2:15" ht="8.25" customHeight="1">
      <c r="B81" s="1483"/>
      <c r="G81" s="1292"/>
      <c r="H81" s="1484"/>
      <c r="J81" s="1485"/>
      <c r="M81" s="1292"/>
      <c r="O81" s="1292"/>
    </row>
    <row r="82" spans="2:15" ht="8.25" customHeight="1">
      <c r="B82" s="1483"/>
      <c r="G82" s="1292"/>
      <c r="H82" s="1484"/>
      <c r="J82" s="1485"/>
      <c r="M82" s="1292"/>
      <c r="O82" s="1292"/>
    </row>
    <row r="83" spans="2:15" ht="8.25" customHeight="1">
      <c r="B83" s="1483"/>
      <c r="G83" s="1292"/>
      <c r="H83" s="1484"/>
      <c r="J83" s="1485"/>
      <c r="M83" s="1292"/>
      <c r="O83" s="1292"/>
    </row>
    <row r="84" spans="2:15" ht="8.25" customHeight="1">
      <c r="B84" s="1483"/>
      <c r="G84" s="1292"/>
      <c r="H84" s="1484"/>
      <c r="J84" s="1485"/>
      <c r="M84" s="1292"/>
      <c r="O84" s="1292"/>
    </row>
    <row r="85" spans="2:15" ht="8.25" customHeight="1">
      <c r="B85" s="1483"/>
      <c r="G85" s="1292"/>
      <c r="H85" s="1484"/>
      <c r="J85" s="1485"/>
      <c r="M85" s="1292"/>
      <c r="O85" s="1292"/>
    </row>
    <row r="86" spans="2:15" ht="8.25" customHeight="1">
      <c r="B86" s="1483"/>
      <c r="G86" s="1292"/>
      <c r="H86" s="1484"/>
      <c r="J86" s="1485"/>
      <c r="M86" s="1292"/>
      <c r="O86" s="1292"/>
    </row>
    <row r="87" spans="2:15" ht="8.25" customHeight="1">
      <c r="B87" s="1483"/>
      <c r="G87" s="1292"/>
      <c r="H87" s="1484"/>
      <c r="J87" s="1485"/>
      <c r="M87" s="1292"/>
      <c r="O87" s="1292"/>
    </row>
    <row r="88" spans="2:15" ht="8.25" customHeight="1">
      <c r="B88" s="1483"/>
      <c r="G88" s="1292"/>
      <c r="H88" s="1484"/>
      <c r="J88" s="1485"/>
      <c r="M88" s="1292"/>
      <c r="O88" s="1292"/>
    </row>
    <row r="89" spans="2:15" ht="8.25" customHeight="1">
      <c r="B89" s="1483"/>
      <c r="G89" s="1292"/>
      <c r="H89" s="1484"/>
      <c r="J89" s="1485"/>
      <c r="M89" s="1292"/>
      <c r="O89" s="1292"/>
    </row>
    <row r="90" spans="2:15" ht="8.25" customHeight="1">
      <c r="B90" s="1483"/>
      <c r="G90" s="1292"/>
      <c r="H90" s="1484"/>
      <c r="J90" s="1485"/>
      <c r="M90" s="1292"/>
      <c r="O90" s="1292"/>
    </row>
    <row r="91" spans="2:15" ht="8.25" customHeight="1">
      <c r="B91" s="1483"/>
      <c r="G91" s="1292"/>
      <c r="H91" s="1484"/>
      <c r="J91" s="1485"/>
      <c r="M91" s="1292"/>
      <c r="O91" s="1292"/>
    </row>
    <row r="92" spans="2:15" ht="8.25" customHeight="1">
      <c r="B92" s="1483"/>
      <c r="G92" s="1292"/>
      <c r="H92" s="1484"/>
      <c r="J92" s="1485"/>
      <c r="M92" s="1292"/>
      <c r="O92" s="1292"/>
    </row>
    <row r="93" spans="2:15" ht="8.25" customHeight="1">
      <c r="B93" s="1483"/>
      <c r="G93" s="1292"/>
      <c r="H93" s="1484"/>
      <c r="J93" s="1485"/>
      <c r="M93" s="1292"/>
      <c r="O93" s="1292"/>
    </row>
    <row r="94" spans="2:15" ht="8.25" customHeight="1">
      <c r="B94" s="1483"/>
      <c r="G94" s="1292"/>
      <c r="H94" s="1484"/>
      <c r="J94" s="1485"/>
      <c r="M94" s="1292"/>
      <c r="O94" s="1292"/>
    </row>
    <row r="95" spans="2:15" ht="8.25" customHeight="1">
      <c r="B95" s="1483"/>
      <c r="G95" s="1292"/>
      <c r="H95" s="1484"/>
      <c r="J95" s="1485"/>
      <c r="M95" s="1292"/>
      <c r="O95" s="1292"/>
    </row>
    <row r="96" spans="2:15" ht="8.25" customHeight="1">
      <c r="B96" s="1483"/>
      <c r="G96" s="1292"/>
      <c r="H96" s="1484"/>
      <c r="J96" s="1485"/>
      <c r="M96" s="1292"/>
      <c r="O96" s="1292"/>
    </row>
    <row r="97" spans="2:15" ht="8.25" customHeight="1">
      <c r="B97" s="1483"/>
      <c r="G97" s="1292"/>
      <c r="H97" s="1484"/>
      <c r="J97" s="1485"/>
      <c r="M97" s="1292"/>
      <c r="O97" s="1292"/>
    </row>
    <row r="98" spans="2:15" ht="8.25" customHeight="1">
      <c r="B98" s="1483"/>
      <c r="G98" s="1292"/>
      <c r="H98" s="1484"/>
      <c r="J98" s="1485"/>
      <c r="M98" s="1292"/>
      <c r="O98" s="1292"/>
    </row>
    <row r="99" spans="2:15" ht="8.25" customHeight="1">
      <c r="B99" s="1483"/>
      <c r="G99" s="1292"/>
      <c r="H99" s="1484"/>
      <c r="J99" s="1485"/>
      <c r="M99" s="1292"/>
      <c r="O99" s="1292"/>
    </row>
    <row r="100" spans="2:15" ht="8.25" customHeight="1">
      <c r="B100" s="1483"/>
      <c r="G100" s="1292"/>
      <c r="H100" s="1484"/>
      <c r="J100" s="1485"/>
      <c r="M100" s="1292"/>
      <c r="O100" s="1292"/>
    </row>
    <row r="101" spans="2:15" ht="8.25" customHeight="1">
      <c r="B101" s="1483"/>
      <c r="G101" s="1292"/>
      <c r="H101" s="1484"/>
      <c r="J101" s="1485"/>
      <c r="M101" s="1292"/>
      <c r="O101" s="1292"/>
    </row>
    <row r="102" spans="2:15" ht="8.25" customHeight="1">
      <c r="B102" s="1483"/>
      <c r="G102" s="1292"/>
      <c r="H102" s="1484"/>
      <c r="J102" s="1485"/>
      <c r="M102" s="1292"/>
      <c r="O102" s="1292"/>
    </row>
    <row r="103" spans="2:15" ht="8.25" customHeight="1">
      <c r="B103" s="1483"/>
      <c r="G103" s="1292"/>
      <c r="H103" s="1484"/>
      <c r="J103" s="1485"/>
      <c r="M103" s="1292"/>
      <c r="O103" s="1292"/>
    </row>
    <row r="104" spans="2:15" ht="8.25" customHeight="1">
      <c r="B104" s="1483"/>
      <c r="G104" s="1292"/>
      <c r="H104" s="1484"/>
      <c r="J104" s="1485"/>
      <c r="M104" s="1292"/>
      <c r="O104" s="1292"/>
    </row>
    <row r="105" spans="2:15" ht="8.25" customHeight="1">
      <c r="B105" s="1483"/>
      <c r="G105" s="1292"/>
      <c r="H105" s="1484"/>
      <c r="J105" s="1485"/>
      <c r="M105" s="1292"/>
      <c r="O105" s="1292"/>
    </row>
    <row r="106" spans="2:15" ht="8.25" customHeight="1">
      <c r="B106" s="1483"/>
      <c r="G106" s="1292"/>
      <c r="H106" s="1484"/>
      <c r="J106" s="1485"/>
      <c r="M106" s="1292"/>
      <c r="O106" s="1292"/>
    </row>
    <row r="107" spans="2:15" ht="8.25" customHeight="1">
      <c r="B107" s="1483"/>
      <c r="G107" s="1292"/>
      <c r="H107" s="1484"/>
      <c r="J107" s="1485"/>
      <c r="M107" s="1292"/>
      <c r="O107" s="1292"/>
    </row>
    <row r="108" spans="2:15" ht="8.25" customHeight="1">
      <c r="B108" s="1483"/>
      <c r="G108" s="1292"/>
      <c r="H108" s="1484"/>
      <c r="J108" s="1485"/>
      <c r="M108" s="1292"/>
      <c r="O108" s="1292"/>
    </row>
    <row r="109" spans="5:15" ht="8.25" customHeight="1">
      <c r="E109" s="1483"/>
      <c r="G109" s="1292"/>
      <c r="K109" s="1484"/>
      <c r="M109" s="1485"/>
      <c r="O109" s="1292"/>
    </row>
  </sheetData>
  <mergeCells count="1">
    <mergeCell ref="A1:Q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L63" sqref="L63"/>
    </sheetView>
  </sheetViews>
  <sheetFormatPr defaultColWidth="9.140625" defaultRowHeight="8.25" customHeight="1"/>
  <cols>
    <col min="1" max="1" width="7.28125" style="1372" bestFit="1" customWidth="1"/>
    <col min="2" max="3" width="5.57421875" style="1429" bestFit="1" customWidth="1"/>
    <col min="4" max="4" width="5.28125" style="1429" bestFit="1" customWidth="1"/>
    <col min="5" max="5" width="5.57421875" style="1429" bestFit="1" customWidth="1"/>
    <col min="6" max="7" width="5.7109375" style="1429" bestFit="1" customWidth="1"/>
    <col min="8" max="8" width="5.8515625" style="1430" bestFit="1" customWidth="1"/>
    <col min="9" max="9" width="5.57421875" style="1431" bestFit="1" customWidth="1"/>
    <col min="10" max="10" width="7.140625" style="1432" customWidth="1"/>
    <col min="11" max="11" width="4.57421875" style="1433" customWidth="1"/>
    <col min="12" max="12" width="6.57421875" style="1434" bestFit="1" customWidth="1"/>
    <col min="13" max="13" width="7.7109375" style="1435" customWidth="1"/>
    <col min="14" max="14" width="9.140625" style="1436" customWidth="1"/>
    <col min="15" max="15" width="10.00390625" style="1432" customWidth="1"/>
    <col min="16" max="16" width="5.28125" style="1437" bestFit="1" customWidth="1"/>
    <col min="17" max="17" width="5.7109375" style="1372" bestFit="1" customWidth="1"/>
    <col min="18" max="18" width="4.140625" style="1438" bestFit="1" customWidth="1"/>
    <col min="19" max="19" width="4.57421875" style="1439" bestFit="1" customWidth="1"/>
    <col min="20" max="20" width="5.140625" style="1372" bestFit="1" customWidth="1"/>
    <col min="21" max="16384" width="5.140625" style="1372" customWidth="1"/>
  </cols>
  <sheetData>
    <row r="1" spans="1:20" ht="8.25" customHeight="1" thickBot="1">
      <c r="A1" s="1734" t="s">
        <v>211</v>
      </c>
      <c r="B1" s="1734"/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1734"/>
      <c r="N1" s="1734"/>
      <c r="O1" s="1734"/>
      <c r="P1" s="1734"/>
      <c r="Q1" s="1734"/>
      <c r="R1" s="1734"/>
      <c r="S1" s="1734"/>
      <c r="T1" s="1734"/>
    </row>
    <row r="2" spans="1:21" s="1376" customFormat="1" ht="8.25" customHeight="1">
      <c r="A2" s="1373"/>
      <c r="B2" s="1735" t="s">
        <v>178</v>
      </c>
      <c r="C2" s="1736"/>
      <c r="D2" s="1736"/>
      <c r="E2" s="1736"/>
      <c r="F2" s="1736"/>
      <c r="G2" s="1736"/>
      <c r="H2" s="1736"/>
      <c r="I2" s="1736"/>
      <c r="J2" s="1736"/>
      <c r="K2" s="1737"/>
      <c r="L2" s="1268" t="s">
        <v>179</v>
      </c>
      <c r="M2" s="1269" t="s">
        <v>179</v>
      </c>
      <c r="N2" s="1738" t="s">
        <v>180</v>
      </c>
      <c r="O2" s="1737"/>
      <c r="P2" s="1738" t="s">
        <v>181</v>
      </c>
      <c r="Q2" s="1739"/>
      <c r="R2" s="1740" t="s">
        <v>161</v>
      </c>
      <c r="S2" s="1739"/>
      <c r="T2" s="1374"/>
      <c r="U2" s="1375"/>
    </row>
    <row r="3" spans="1:20" s="1376" customFormat="1" ht="8.25" customHeight="1" thickBot="1">
      <c r="A3" s="1377" t="s">
        <v>150</v>
      </c>
      <c r="B3" s="1378">
        <v>1984</v>
      </c>
      <c r="C3" s="1344">
        <v>1990</v>
      </c>
      <c r="D3" s="1344">
        <v>1995</v>
      </c>
      <c r="E3" s="1344">
        <v>2000</v>
      </c>
      <c r="F3" s="1344">
        <v>2001</v>
      </c>
      <c r="G3" s="1344">
        <v>2002</v>
      </c>
      <c r="H3" s="1344">
        <v>2003</v>
      </c>
      <c r="I3" s="1344">
        <v>2004</v>
      </c>
      <c r="J3" s="1379">
        <v>2005</v>
      </c>
      <c r="K3" s="1380" t="s">
        <v>157</v>
      </c>
      <c r="L3" s="1381">
        <v>2004</v>
      </c>
      <c r="M3" s="1382">
        <v>2005</v>
      </c>
      <c r="N3" s="1383">
        <v>2004</v>
      </c>
      <c r="O3" s="1384">
        <v>2005</v>
      </c>
      <c r="P3" s="1385" t="s">
        <v>219</v>
      </c>
      <c r="Q3" s="1386" t="s">
        <v>220</v>
      </c>
      <c r="R3" s="1387" t="s">
        <v>164</v>
      </c>
      <c r="S3" s="1388" t="s">
        <v>173</v>
      </c>
      <c r="T3" s="1389" t="s">
        <v>182</v>
      </c>
    </row>
    <row r="4" spans="1:21" ht="8.25" customHeight="1">
      <c r="A4" s="1390" t="s">
        <v>90</v>
      </c>
      <c r="B4" s="1391">
        <v>9895.260052555903</v>
      </c>
      <c r="C4" s="1392">
        <v>13854.018115243784</v>
      </c>
      <c r="D4" s="1392">
        <v>14553.967187949727</v>
      </c>
      <c r="E4" s="1392">
        <v>18847.695294709843</v>
      </c>
      <c r="F4" s="1392">
        <v>28651.939137947586</v>
      </c>
      <c r="G4" s="1392">
        <v>22561.302084582723</v>
      </c>
      <c r="H4" s="1270">
        <v>21838.52541640666</v>
      </c>
      <c r="I4" s="1270">
        <v>27017.424442154206</v>
      </c>
      <c r="J4" s="263">
        <v>36889.51950363138</v>
      </c>
      <c r="K4" s="1271">
        <f aca="true" t="shared" si="0" ref="K4:K35">RANK(J4,J$4:J$53,1)</f>
        <v>1</v>
      </c>
      <c r="L4" s="1393">
        <v>41723</v>
      </c>
      <c r="M4" s="1394">
        <v>41582</v>
      </c>
      <c r="N4" s="1270">
        <v>1127248</v>
      </c>
      <c r="O4" s="263">
        <v>1533940</v>
      </c>
      <c r="P4" s="1272">
        <f aca="true" t="shared" si="1" ref="P4:P35">(J4-I4)*100/I4</f>
        <v>36.53973413570148</v>
      </c>
      <c r="Q4" s="1395">
        <f aca="true" t="shared" si="2" ref="Q4:Q35">(J4-B4)*100/B4</f>
        <v>272.79989922147604</v>
      </c>
      <c r="R4" s="1395">
        <v>0.24154275477303072</v>
      </c>
      <c r="S4" s="1396">
        <f aca="true" t="shared" si="3" ref="S4:S35">J4/J$55</f>
        <v>0.2919540526150015</v>
      </c>
      <c r="T4" s="1397" t="s">
        <v>90</v>
      </c>
      <c r="U4" s="1398"/>
    </row>
    <row r="5" spans="1:21" ht="8.25" customHeight="1">
      <c r="A5" s="1399" t="s">
        <v>78</v>
      </c>
      <c r="B5" s="1400">
        <v>19571.74151150055</v>
      </c>
      <c r="C5" s="1401">
        <v>15151.096669374492</v>
      </c>
      <c r="D5" s="1401">
        <v>24773.243243243243</v>
      </c>
      <c r="E5" s="1401">
        <v>41016.21840789296</v>
      </c>
      <c r="F5" s="1401">
        <v>40273.55047979457</v>
      </c>
      <c r="G5" s="1401">
        <v>38802.56756756757</v>
      </c>
      <c r="H5" s="1273">
        <v>40422.55232950709</v>
      </c>
      <c r="I5" s="1273">
        <v>38577.44767049291</v>
      </c>
      <c r="J5" s="275">
        <v>42198.64956110736</v>
      </c>
      <c r="K5" s="1271">
        <f t="shared" si="0"/>
        <v>2</v>
      </c>
      <c r="L5" s="1401">
        <v>7405</v>
      </c>
      <c r="M5" s="1407">
        <v>7405</v>
      </c>
      <c r="N5" s="1273">
        <v>285666</v>
      </c>
      <c r="O5" s="275">
        <v>312481</v>
      </c>
      <c r="P5" s="1274">
        <f t="shared" si="1"/>
        <v>9.386836375347437</v>
      </c>
      <c r="Q5" s="1404">
        <f t="shared" si="2"/>
        <v>115.61009037602001</v>
      </c>
      <c r="R5" s="1404">
        <v>0.34489234909840744</v>
      </c>
      <c r="S5" s="1405">
        <f t="shared" si="3"/>
        <v>0.33397200397345295</v>
      </c>
      <c r="T5" s="1406" t="s">
        <v>78</v>
      </c>
      <c r="U5" s="1398"/>
    </row>
    <row r="6" spans="1:21" ht="8.25" customHeight="1">
      <c r="A6" s="1399" t="s">
        <v>99</v>
      </c>
      <c r="B6" s="1400">
        <v>16651.167240719482</v>
      </c>
      <c r="C6" s="1401">
        <v>22389.659760501807</v>
      </c>
      <c r="D6" s="1401">
        <v>24562.410195539454</v>
      </c>
      <c r="E6" s="1401">
        <v>32593.888774519895</v>
      </c>
      <c r="F6" s="1401">
        <v>34762.27678571428</v>
      </c>
      <c r="G6" s="1401">
        <v>37210.754833220875</v>
      </c>
      <c r="H6" s="1273">
        <v>32348.492876486518</v>
      </c>
      <c r="I6" s="1273">
        <v>30524.58583010222</v>
      </c>
      <c r="J6" s="275">
        <v>42803.64746997151</v>
      </c>
      <c r="K6" s="1271">
        <f t="shared" si="0"/>
        <v>3</v>
      </c>
      <c r="L6" s="1402">
        <v>34044</v>
      </c>
      <c r="M6" s="1403">
        <v>34051</v>
      </c>
      <c r="N6" s="1273">
        <v>1039179</v>
      </c>
      <c r="O6" s="275">
        <v>1457507</v>
      </c>
      <c r="P6" s="1274">
        <f t="shared" si="1"/>
        <v>40.22679196439787</v>
      </c>
      <c r="Q6" s="1404">
        <f t="shared" si="2"/>
        <v>157.0609426424931</v>
      </c>
      <c r="R6" s="1404">
        <v>0.27289768369648604</v>
      </c>
      <c r="S6" s="1405">
        <f t="shared" si="3"/>
        <v>0.33876012790927984</v>
      </c>
      <c r="T6" s="1406" t="s">
        <v>99</v>
      </c>
      <c r="U6" s="1398"/>
    </row>
    <row r="7" spans="1:21" ht="8.25" customHeight="1">
      <c r="A7" s="1399" t="s">
        <v>77</v>
      </c>
      <c r="B7" s="1400">
        <v>10949.804992199688</v>
      </c>
      <c r="C7" s="1401">
        <v>18341.92360198851</v>
      </c>
      <c r="D7" s="1401">
        <v>23752.49888300249</v>
      </c>
      <c r="E7" s="1401">
        <v>30523.835470626997</v>
      </c>
      <c r="F7" s="1401">
        <v>35858.05823770285</v>
      </c>
      <c r="G7" s="1401">
        <v>34664.61868416073</v>
      </c>
      <c r="H7" s="1273">
        <v>31614.74511582209</v>
      </c>
      <c r="I7" s="1273">
        <v>43462.5403484093</v>
      </c>
      <c r="J7" s="275">
        <v>43715.07539578084</v>
      </c>
      <c r="K7" s="1271">
        <f t="shared" si="0"/>
        <v>4</v>
      </c>
      <c r="L7" s="1401">
        <v>79619</v>
      </c>
      <c r="M7" s="1407">
        <v>79779</v>
      </c>
      <c r="N7" s="1273">
        <v>3460444</v>
      </c>
      <c r="O7" s="275">
        <v>3487545</v>
      </c>
      <c r="P7" s="1274">
        <f t="shared" si="1"/>
        <v>0.5810406969936515</v>
      </c>
      <c r="Q7" s="1404">
        <f t="shared" si="2"/>
        <v>299.23154272539233</v>
      </c>
      <c r="R7" s="1404">
        <v>0.38856633975846616</v>
      </c>
      <c r="S7" s="1405">
        <f t="shared" si="3"/>
        <v>0.3459734253495006</v>
      </c>
      <c r="T7" s="1406" t="s">
        <v>77</v>
      </c>
      <c r="U7" s="1398"/>
    </row>
    <row r="8" spans="1:21" ht="8.25" customHeight="1">
      <c r="A8" s="1399" t="s">
        <v>76</v>
      </c>
      <c r="B8" s="1400">
        <v>32210.855683269478</v>
      </c>
      <c r="C8" s="1401">
        <v>30790.249847653868</v>
      </c>
      <c r="D8" s="1401">
        <v>38873.06843267108</v>
      </c>
      <c r="E8" s="1401">
        <v>64685.4645425067</v>
      </c>
      <c r="F8" s="1401">
        <v>56940.188343089845</v>
      </c>
      <c r="G8" s="1401">
        <v>57857.714701601166</v>
      </c>
      <c r="H8" s="1273">
        <v>60989.94426944512</v>
      </c>
      <c r="I8" s="1273">
        <v>63670.786380710044</v>
      </c>
      <c r="J8" s="275">
        <v>46948</v>
      </c>
      <c r="K8" s="1271">
        <f t="shared" si="0"/>
        <v>5</v>
      </c>
      <c r="L8" s="1401">
        <v>8253</v>
      </c>
      <c r="M8" s="1407">
        <v>10789</v>
      </c>
      <c r="N8" s="1273">
        <v>525475</v>
      </c>
      <c r="O8" s="275">
        <v>506517</v>
      </c>
      <c r="P8" s="1274">
        <f t="shared" si="1"/>
        <v>-26.264457110233597</v>
      </c>
      <c r="Q8" s="1404">
        <f t="shared" si="2"/>
        <v>45.752104388785575</v>
      </c>
      <c r="R8" s="1404">
        <v>0.5692332803183968</v>
      </c>
      <c r="S8" s="1405">
        <f t="shared" si="3"/>
        <v>0.37155970168762475</v>
      </c>
      <c r="T8" s="1406" t="s">
        <v>76</v>
      </c>
      <c r="U8" s="1398"/>
    </row>
    <row r="9" spans="1:21" ht="8.25" customHeight="1">
      <c r="A9" s="1399" t="s">
        <v>74</v>
      </c>
      <c r="B9" s="1400">
        <v>18921.52736949593</v>
      </c>
      <c r="C9" s="1401">
        <v>24089.90706721418</v>
      </c>
      <c r="D9" s="1401">
        <v>33196.87982700031</v>
      </c>
      <c r="E9" s="1401">
        <v>54144.28090962387</v>
      </c>
      <c r="F9" s="1401">
        <v>52808.400407068184</v>
      </c>
      <c r="G9" s="1401">
        <v>64216.83256802983</v>
      </c>
      <c r="H9" s="1273">
        <v>49370.02681130389</v>
      </c>
      <c r="I9" s="1273">
        <v>55579.03975855379</v>
      </c>
      <c r="J9" s="275">
        <v>50099.217594874324</v>
      </c>
      <c r="K9" s="1271">
        <f t="shared" si="0"/>
        <v>6</v>
      </c>
      <c r="L9" s="1401">
        <v>32471</v>
      </c>
      <c r="M9" s="1407">
        <v>32464</v>
      </c>
      <c r="N9" s="1273">
        <v>1804707</v>
      </c>
      <c r="O9" s="275">
        <v>1626421</v>
      </c>
      <c r="P9" s="1274">
        <f t="shared" si="1"/>
        <v>-9.859512124507514</v>
      </c>
      <c r="Q9" s="1404">
        <f t="shared" si="2"/>
        <v>164.77364441329968</v>
      </c>
      <c r="R9" s="1404">
        <v>0.49689097492116374</v>
      </c>
      <c r="S9" s="1405">
        <f t="shared" si="3"/>
        <v>0.39649932572920904</v>
      </c>
      <c r="T9" s="1406" t="s">
        <v>74</v>
      </c>
      <c r="U9" s="1398"/>
    </row>
    <row r="10" spans="1:21" ht="8.25" customHeight="1">
      <c r="A10" s="1399" t="s">
        <v>91</v>
      </c>
      <c r="B10" s="1400">
        <v>20156.155015197568</v>
      </c>
      <c r="C10" s="1401">
        <v>23244.385898883455</v>
      </c>
      <c r="D10" s="1401">
        <v>31533.02845528455</v>
      </c>
      <c r="E10" s="1401">
        <v>44157.66683647478</v>
      </c>
      <c r="F10" s="1401">
        <v>46538.29598683378</v>
      </c>
      <c r="G10" s="1401">
        <v>55315.443037974685</v>
      </c>
      <c r="H10" s="1273">
        <v>49496.91940148372</v>
      </c>
      <c r="I10" s="1273">
        <v>52722.438229022955</v>
      </c>
      <c r="J10" s="275">
        <v>53079.24856929584</v>
      </c>
      <c r="K10" s="1271">
        <f t="shared" si="0"/>
        <v>7</v>
      </c>
      <c r="L10" s="1402">
        <v>7973</v>
      </c>
      <c r="M10" s="1403">
        <v>8038</v>
      </c>
      <c r="N10" s="1273">
        <v>420356</v>
      </c>
      <c r="O10" s="275">
        <v>426651</v>
      </c>
      <c r="P10" s="1274">
        <f t="shared" si="1"/>
        <v>0.6767713183577109</v>
      </c>
      <c r="Q10" s="1404">
        <f t="shared" si="2"/>
        <v>163.34014860113223</v>
      </c>
      <c r="R10" s="1404">
        <v>0.47135221921152753</v>
      </c>
      <c r="S10" s="1405">
        <f t="shared" si="3"/>
        <v>0.4200841306170837</v>
      </c>
      <c r="T10" s="1406" t="s">
        <v>91</v>
      </c>
      <c r="U10" s="1398"/>
    </row>
    <row r="11" spans="1:21" ht="8.25" customHeight="1">
      <c r="A11" s="1399" t="s">
        <v>95</v>
      </c>
      <c r="B11" s="1400">
        <v>16782.79361834179</v>
      </c>
      <c r="C11" s="1401">
        <v>29427.604436427286</v>
      </c>
      <c r="D11" s="1401">
        <v>35112.4642462316</v>
      </c>
      <c r="E11" s="1401">
        <v>43901.92453873264</v>
      </c>
      <c r="F11" s="1401">
        <v>49669.246836220664</v>
      </c>
      <c r="G11" s="1401">
        <v>52452.638582484156</v>
      </c>
      <c r="H11" s="1273">
        <v>59088.42659598584</v>
      </c>
      <c r="I11" s="1273">
        <v>48184.74426041468</v>
      </c>
      <c r="J11" s="275">
        <v>55063.05714878032</v>
      </c>
      <c r="K11" s="1271">
        <f t="shared" si="0"/>
        <v>8</v>
      </c>
      <c r="L11" s="1402">
        <v>57539</v>
      </c>
      <c r="M11" s="1403">
        <v>57884</v>
      </c>
      <c r="N11" s="1273">
        <v>2772502</v>
      </c>
      <c r="O11" s="275">
        <v>3187270</v>
      </c>
      <c r="P11" s="1274">
        <f t="shared" si="1"/>
        <v>14.274876818255514</v>
      </c>
      <c r="Q11" s="1404">
        <f t="shared" si="2"/>
        <v>228.09232122477098</v>
      </c>
      <c r="R11" s="1404">
        <v>0.4307840627671075</v>
      </c>
      <c r="S11" s="1405">
        <f t="shared" si="3"/>
        <v>0.4357845507414469</v>
      </c>
      <c r="T11" s="1406" t="s">
        <v>95</v>
      </c>
      <c r="U11" s="1398"/>
    </row>
    <row r="12" spans="1:21" ht="8.25" customHeight="1">
      <c r="A12" s="1399" t="s">
        <v>53</v>
      </c>
      <c r="B12" s="1400">
        <v>16734.653342436843</v>
      </c>
      <c r="C12" s="1401">
        <v>23728.490309838293</v>
      </c>
      <c r="D12" s="1401">
        <v>35856.15848406546</v>
      </c>
      <c r="E12" s="1401">
        <v>53631.79430804935</v>
      </c>
      <c r="F12" s="1401">
        <v>40021.624923640804</v>
      </c>
      <c r="G12" s="1401">
        <v>61645.054945054944</v>
      </c>
      <c r="H12" s="1273">
        <v>67412.80595739486</v>
      </c>
      <c r="I12" s="1273">
        <v>55419.69669285584</v>
      </c>
      <c r="J12" s="275">
        <v>55320.05594745804</v>
      </c>
      <c r="K12" s="1271">
        <f t="shared" si="0"/>
        <v>9</v>
      </c>
      <c r="L12" s="1402">
        <v>16419</v>
      </c>
      <c r="M12" s="1403">
        <v>16444</v>
      </c>
      <c r="N12" s="1273">
        <v>909936</v>
      </c>
      <c r="O12" s="275">
        <v>909683</v>
      </c>
      <c r="P12" s="1274">
        <f t="shared" si="1"/>
        <v>-0.1797930182657376</v>
      </c>
      <c r="Q12" s="1404">
        <f t="shared" si="2"/>
        <v>230.5718667453587</v>
      </c>
      <c r="R12" s="1404">
        <v>0.4954664067457232</v>
      </c>
      <c r="S12" s="1405">
        <f t="shared" si="3"/>
        <v>0.4378185116550273</v>
      </c>
      <c r="T12" s="1406" t="s">
        <v>53</v>
      </c>
      <c r="U12" s="1398"/>
    </row>
    <row r="13" spans="1:21" ht="8.25" customHeight="1">
      <c r="A13" s="1399" t="s">
        <v>82</v>
      </c>
      <c r="B13" s="1400">
        <v>30044.413993229082</v>
      </c>
      <c r="C13" s="1401">
        <v>30219.909350344133</v>
      </c>
      <c r="D13" s="1401">
        <v>39858.647401862654</v>
      </c>
      <c r="E13" s="1401">
        <v>88976.38612576766</v>
      </c>
      <c r="F13" s="1401">
        <v>84827.75326585345</v>
      </c>
      <c r="G13" s="1401">
        <v>78073.02494802495</v>
      </c>
      <c r="H13" s="1273">
        <v>55301.50623268698</v>
      </c>
      <c r="I13" s="1273">
        <v>153310.26822445286</v>
      </c>
      <c r="J13" s="275">
        <v>56765.01433838591</v>
      </c>
      <c r="K13" s="1271">
        <f t="shared" si="0"/>
        <v>10</v>
      </c>
      <c r="L13" s="1402">
        <v>12154</v>
      </c>
      <c r="M13" s="1403">
        <v>12205</v>
      </c>
      <c r="N13" s="1273">
        <v>1863333</v>
      </c>
      <c r="O13" s="275">
        <v>692817</v>
      </c>
      <c r="P13" s="1274">
        <f t="shared" si="1"/>
        <v>-62.97376881809411</v>
      </c>
      <c r="Q13" s="1404">
        <f t="shared" si="2"/>
        <v>88.93699957395968</v>
      </c>
      <c r="R13" s="1404">
        <v>1.3706334073853692</v>
      </c>
      <c r="S13" s="1405">
        <f t="shared" si="3"/>
        <v>0.4492543195421405</v>
      </c>
      <c r="T13" s="1406" t="s">
        <v>82</v>
      </c>
      <c r="U13" s="1398"/>
    </row>
    <row r="14" spans="1:21" ht="8.25" customHeight="1">
      <c r="A14" s="1399" t="s">
        <v>100</v>
      </c>
      <c r="B14" s="1400">
        <v>38610.23859861069</v>
      </c>
      <c r="C14" s="1401">
        <v>39619.10501732711</v>
      </c>
      <c r="D14" s="1401">
        <v>38350.22026431718</v>
      </c>
      <c r="E14" s="1401">
        <v>48537.09634374166</v>
      </c>
      <c r="F14" s="1401">
        <v>44531.22901276024</v>
      </c>
      <c r="G14" s="1401">
        <v>48007.689194658036</v>
      </c>
      <c r="H14" s="1273">
        <v>57635.59437696192</v>
      </c>
      <c r="I14" s="1273">
        <v>57424.94887525562</v>
      </c>
      <c r="J14" s="275">
        <v>58822.393300918426</v>
      </c>
      <c r="K14" s="1271">
        <f t="shared" si="0"/>
        <v>11</v>
      </c>
      <c r="L14" s="1402">
        <v>7335</v>
      </c>
      <c r="M14" s="1403">
        <v>7404</v>
      </c>
      <c r="N14" s="1273">
        <v>421212</v>
      </c>
      <c r="O14" s="275">
        <v>435521</v>
      </c>
      <c r="P14" s="1274">
        <f t="shared" si="1"/>
        <v>2.4335144445639427</v>
      </c>
      <c r="Q14" s="1404">
        <f t="shared" si="2"/>
        <v>52.349209525566174</v>
      </c>
      <c r="R14" s="1404">
        <v>0.5133938793361806</v>
      </c>
      <c r="S14" s="1405">
        <f t="shared" si="3"/>
        <v>0.4655369964096743</v>
      </c>
      <c r="T14" s="1406" t="s">
        <v>100</v>
      </c>
      <c r="U14" s="1398"/>
    </row>
    <row r="15" spans="1:21" ht="8.25" customHeight="1">
      <c r="A15" s="1399" t="s">
        <v>79</v>
      </c>
      <c r="B15" s="1400">
        <v>22276.263842079923</v>
      </c>
      <c r="C15" s="1401">
        <v>30719.67707421457</v>
      </c>
      <c r="D15" s="1401">
        <v>36492.455952496835</v>
      </c>
      <c r="E15" s="1401">
        <v>48163.66643962246</v>
      </c>
      <c r="F15" s="1401">
        <v>45722.64334305151</v>
      </c>
      <c r="G15" s="1401">
        <v>50260.070052539406</v>
      </c>
      <c r="H15" s="1273">
        <v>53622.34973740517</v>
      </c>
      <c r="I15" s="1273">
        <v>54818.270354499415</v>
      </c>
      <c r="J15" s="275">
        <v>61426.96957878315</v>
      </c>
      <c r="K15" s="1271">
        <f t="shared" si="0"/>
        <v>12</v>
      </c>
      <c r="L15" s="1401">
        <v>10268</v>
      </c>
      <c r="M15" s="1407">
        <v>10256</v>
      </c>
      <c r="N15" s="1273">
        <v>562874</v>
      </c>
      <c r="O15" s="275">
        <v>629995</v>
      </c>
      <c r="P15" s="1274">
        <f t="shared" si="1"/>
        <v>12.05565075575447</v>
      </c>
      <c r="Q15" s="1404">
        <f t="shared" si="2"/>
        <v>175.75077227603776</v>
      </c>
      <c r="R15" s="1404">
        <v>0.4900894998954533</v>
      </c>
      <c r="S15" s="1405">
        <f t="shared" si="3"/>
        <v>0.4861503470279345</v>
      </c>
      <c r="T15" s="1406" t="s">
        <v>79</v>
      </c>
      <c r="U15" s="1398"/>
    </row>
    <row r="16" spans="1:21" ht="8.25" customHeight="1">
      <c r="A16" s="1399" t="s">
        <v>71</v>
      </c>
      <c r="B16" s="1400">
        <v>27796.599574946868</v>
      </c>
      <c r="C16" s="1401">
        <v>30247.922275547233</v>
      </c>
      <c r="D16" s="1401">
        <v>41469.693423824014</v>
      </c>
      <c r="E16" s="1401">
        <v>84404.83418963102</v>
      </c>
      <c r="F16" s="1401">
        <v>47910.17404508819</v>
      </c>
      <c r="G16" s="1401">
        <v>74646.70169293637</v>
      </c>
      <c r="H16" s="1273">
        <v>60731.433909388135</v>
      </c>
      <c r="I16" s="1273">
        <v>83469.68115942029</v>
      </c>
      <c r="J16" s="275">
        <v>67953.70796867803</v>
      </c>
      <c r="K16" s="1271">
        <f t="shared" si="0"/>
        <v>13</v>
      </c>
      <c r="L16" s="1401">
        <v>8625</v>
      </c>
      <c r="M16" s="1407">
        <v>8684</v>
      </c>
      <c r="N16" s="1273">
        <v>719926</v>
      </c>
      <c r="O16" s="275">
        <v>590110</v>
      </c>
      <c r="P16" s="1274">
        <f t="shared" si="1"/>
        <v>-18.588753395508974</v>
      </c>
      <c r="Q16" s="1404">
        <f t="shared" si="2"/>
        <v>144.46770111378964</v>
      </c>
      <c r="R16" s="1404">
        <v>0.7462405149106567</v>
      </c>
      <c r="S16" s="1405">
        <f t="shared" si="3"/>
        <v>0.5378047938444658</v>
      </c>
      <c r="T16" s="1406" t="s">
        <v>71</v>
      </c>
      <c r="U16" s="1398"/>
    </row>
    <row r="17" spans="1:21" ht="8.25" customHeight="1">
      <c r="A17" s="1399" t="s">
        <v>86</v>
      </c>
      <c r="B17" s="1400">
        <v>30267.156862745098</v>
      </c>
      <c r="C17" s="1401">
        <v>39778.846153846156</v>
      </c>
      <c r="D17" s="1401">
        <v>44698.20815859703</v>
      </c>
      <c r="E17" s="1401">
        <v>79221.45948365916</v>
      </c>
      <c r="F17" s="1401">
        <v>66556.6679118416</v>
      </c>
      <c r="G17" s="1401">
        <v>118634.57379372063</v>
      </c>
      <c r="H17" s="1273">
        <v>75584.06881077038</v>
      </c>
      <c r="I17" s="1273">
        <v>78695.8762886598</v>
      </c>
      <c r="J17" s="275">
        <v>71893.86810067967</v>
      </c>
      <c r="K17" s="1271">
        <f t="shared" si="0"/>
        <v>14</v>
      </c>
      <c r="L17" s="1402">
        <v>13386</v>
      </c>
      <c r="M17" s="1403">
        <v>13389</v>
      </c>
      <c r="N17" s="1273">
        <v>1053423</v>
      </c>
      <c r="O17" s="275">
        <v>962587</v>
      </c>
      <c r="P17" s="1274">
        <f t="shared" si="1"/>
        <v>-8.643411203695193</v>
      </c>
      <c r="Q17" s="1404">
        <f t="shared" si="2"/>
        <v>137.53095947102847</v>
      </c>
      <c r="R17" s="1404">
        <v>0.7035614659990477</v>
      </c>
      <c r="S17" s="1405">
        <f t="shared" si="3"/>
        <v>0.568988331444534</v>
      </c>
      <c r="T17" s="1406" t="s">
        <v>86</v>
      </c>
      <c r="U17" s="1398"/>
    </row>
    <row r="18" spans="1:21" ht="8.25" customHeight="1">
      <c r="A18" s="1399" t="s">
        <v>67</v>
      </c>
      <c r="B18" s="1400">
        <v>39659.514331210186</v>
      </c>
      <c r="C18" s="1401">
        <v>31320.45182145062</v>
      </c>
      <c r="D18" s="1401">
        <v>46412.87341265509</v>
      </c>
      <c r="E18" s="1401">
        <v>52670.81714887283</v>
      </c>
      <c r="F18" s="1401">
        <v>51355.267458328795</v>
      </c>
      <c r="G18" s="1401">
        <v>58365.21487483721</v>
      </c>
      <c r="H18" s="1273">
        <v>57951.361096087974</v>
      </c>
      <c r="I18" s="1273">
        <v>51239.323939601425</v>
      </c>
      <c r="J18" s="275">
        <v>75687.70943681765</v>
      </c>
      <c r="K18" s="1271">
        <f t="shared" si="0"/>
        <v>15</v>
      </c>
      <c r="L18" s="1401">
        <v>27749</v>
      </c>
      <c r="M18" s="1407">
        <v>27753</v>
      </c>
      <c r="N18" s="1273">
        <v>1421840</v>
      </c>
      <c r="O18" s="275">
        <v>2100561</v>
      </c>
      <c r="P18" s="1274">
        <f t="shared" si="1"/>
        <v>47.714106310291804</v>
      </c>
      <c r="Q18" s="1404">
        <f t="shared" si="2"/>
        <v>90.84376274687499</v>
      </c>
      <c r="R18" s="1404">
        <v>0.45809279428458366</v>
      </c>
      <c r="S18" s="1405">
        <f t="shared" si="3"/>
        <v>0.599013860862307</v>
      </c>
      <c r="T18" s="1406" t="s">
        <v>67</v>
      </c>
      <c r="U18" s="1398"/>
    </row>
    <row r="19" spans="1:21" ht="8.25" customHeight="1">
      <c r="A19" s="1399" t="s">
        <v>68</v>
      </c>
      <c r="B19" s="1400">
        <v>43987.45355990012</v>
      </c>
      <c r="C19" s="1401">
        <v>55536.91557855467</v>
      </c>
      <c r="D19" s="1401">
        <v>71560.75159082722</v>
      </c>
      <c r="E19" s="1401">
        <v>72612.01269537098</v>
      </c>
      <c r="F19" s="1401">
        <v>72218.18508320364</v>
      </c>
      <c r="G19" s="1401">
        <v>62463.8236703402</v>
      </c>
      <c r="H19" s="1273">
        <v>100880.80977479636</v>
      </c>
      <c r="I19" s="1273">
        <v>82978.08251991138</v>
      </c>
      <c r="J19" s="275">
        <v>79772.64015333014</v>
      </c>
      <c r="K19" s="1271">
        <f t="shared" si="0"/>
        <v>16</v>
      </c>
      <c r="L19" s="1401">
        <v>16699</v>
      </c>
      <c r="M19" s="1407">
        <v>16696</v>
      </c>
      <c r="N19" s="1273">
        <v>1385651</v>
      </c>
      <c r="O19" s="275">
        <v>1331884</v>
      </c>
      <c r="P19" s="1274">
        <f t="shared" si="1"/>
        <v>-3.8629988416664838</v>
      </c>
      <c r="Q19" s="1404">
        <f t="shared" si="2"/>
        <v>81.3531670904736</v>
      </c>
      <c r="R19" s="1404">
        <v>0.741845496063324</v>
      </c>
      <c r="S19" s="1405">
        <f t="shared" si="3"/>
        <v>0.6313431536637468</v>
      </c>
      <c r="T19" s="1406" t="s">
        <v>68</v>
      </c>
      <c r="U19" s="1398"/>
    </row>
    <row r="20" spans="1:21" ht="8.25" customHeight="1">
      <c r="A20" s="1399" t="s">
        <v>75</v>
      </c>
      <c r="B20" s="1400">
        <v>36483.33979077877</v>
      </c>
      <c r="C20" s="1401">
        <v>40296.16157748636</v>
      </c>
      <c r="D20" s="1401">
        <v>52222.57821334338</v>
      </c>
      <c r="E20" s="1401">
        <v>65941.46159582402</v>
      </c>
      <c r="F20" s="1401">
        <v>62223.663485592515</v>
      </c>
      <c r="G20" s="1401">
        <v>86461.09616989706</v>
      </c>
      <c r="H20" s="1273">
        <v>68993.14630357306</v>
      </c>
      <c r="I20" s="1273">
        <v>65823.5024729804</v>
      </c>
      <c r="J20" s="275">
        <v>83296.4925100475</v>
      </c>
      <c r="K20" s="1271">
        <f t="shared" si="0"/>
        <v>17</v>
      </c>
      <c r="L20" s="1401">
        <v>10918</v>
      </c>
      <c r="M20" s="1407">
        <v>10948</v>
      </c>
      <c r="N20" s="1273">
        <v>718661</v>
      </c>
      <c r="O20" s="275">
        <v>911930</v>
      </c>
      <c r="P20" s="1274">
        <f t="shared" si="1"/>
        <v>26.54521467349676</v>
      </c>
      <c r="Q20" s="1404">
        <f t="shared" si="2"/>
        <v>128.31378099628046</v>
      </c>
      <c r="R20" s="1404">
        <v>0.5884791183620824</v>
      </c>
      <c r="S20" s="1405">
        <f t="shared" si="3"/>
        <v>0.6592319142169788</v>
      </c>
      <c r="T20" s="1406" t="s">
        <v>75</v>
      </c>
      <c r="U20" s="1398"/>
    </row>
    <row r="21" spans="1:21" ht="8.25" customHeight="1">
      <c r="A21" s="1399" t="s">
        <v>66</v>
      </c>
      <c r="B21" s="1400">
        <v>44692.480359147026</v>
      </c>
      <c r="C21" s="1401">
        <v>53731.39219174234</v>
      </c>
      <c r="D21" s="1401">
        <v>65788.69019754704</v>
      </c>
      <c r="E21" s="1401">
        <v>108505.78757292342</v>
      </c>
      <c r="F21" s="1401">
        <v>82848.55491329479</v>
      </c>
      <c r="G21" s="1401">
        <v>161260.14066865787</v>
      </c>
      <c r="H21" s="1273">
        <v>131921.66120639816</v>
      </c>
      <c r="I21" s="1273">
        <v>145689.92771084336</v>
      </c>
      <c r="J21" s="275">
        <v>83832.00606750094</v>
      </c>
      <c r="K21" s="1271">
        <f t="shared" si="0"/>
        <v>18</v>
      </c>
      <c r="L21" s="1401">
        <v>10375</v>
      </c>
      <c r="M21" s="1407">
        <v>10548</v>
      </c>
      <c r="N21" s="1273">
        <v>1511533</v>
      </c>
      <c r="O21" s="275">
        <v>884260</v>
      </c>
      <c r="P21" s="1274">
        <f t="shared" si="1"/>
        <v>-42.45861235247114</v>
      </c>
      <c r="Q21" s="1404">
        <f t="shared" si="2"/>
        <v>87.57519250180393</v>
      </c>
      <c r="R21" s="1404">
        <v>1.3025055943916963</v>
      </c>
      <c r="S21" s="1405">
        <f t="shared" si="3"/>
        <v>0.6634701194154341</v>
      </c>
      <c r="T21" s="1406" t="s">
        <v>66</v>
      </c>
      <c r="U21" s="1398"/>
    </row>
    <row r="22" spans="1:21" ht="8.25" customHeight="1">
      <c r="A22" s="1399" t="s">
        <v>63</v>
      </c>
      <c r="B22" s="1400">
        <v>29027.728613569325</v>
      </c>
      <c r="C22" s="1401">
        <v>44625.63600782779</v>
      </c>
      <c r="D22" s="1401">
        <v>48195.62670831707</v>
      </c>
      <c r="E22" s="1401">
        <v>70798.44660194175</v>
      </c>
      <c r="F22" s="1401">
        <v>57485.166498486375</v>
      </c>
      <c r="G22" s="1401">
        <v>74821.7961654894</v>
      </c>
      <c r="H22" s="1273">
        <v>77261.09765940275</v>
      </c>
      <c r="I22" s="1273">
        <v>81874.36881438093</v>
      </c>
      <c r="J22" s="275">
        <v>85571</v>
      </c>
      <c r="K22" s="1271">
        <f t="shared" si="0"/>
        <v>19</v>
      </c>
      <c r="L22" s="1401">
        <v>4951</v>
      </c>
      <c r="M22" s="1407">
        <v>4957</v>
      </c>
      <c r="N22" s="1273">
        <v>405360</v>
      </c>
      <c r="O22" s="275">
        <v>424174</v>
      </c>
      <c r="P22" s="1274">
        <f t="shared" si="1"/>
        <v>4.515004193803048</v>
      </c>
      <c r="Q22" s="1404">
        <f t="shared" si="2"/>
        <v>194.79054713223036</v>
      </c>
      <c r="R22" s="1404">
        <v>0.7319780103788404</v>
      </c>
      <c r="S22" s="1405">
        <f t="shared" si="3"/>
        <v>0.6772330074361366</v>
      </c>
      <c r="T22" s="1406" t="s">
        <v>63</v>
      </c>
      <c r="U22" s="1398"/>
    </row>
    <row r="23" spans="1:21" ht="8.25" customHeight="1">
      <c r="A23" s="1399" t="s">
        <v>96</v>
      </c>
      <c r="B23" s="1400">
        <v>40346.96806602081</v>
      </c>
      <c r="C23" s="1401">
        <v>44745.028409090904</v>
      </c>
      <c r="D23" s="1401">
        <v>59022.551092318536</v>
      </c>
      <c r="E23" s="1401">
        <v>80056.65024630542</v>
      </c>
      <c r="F23" s="1401">
        <v>90390.98274040155</v>
      </c>
      <c r="G23" s="1401">
        <v>106161.56282998945</v>
      </c>
      <c r="H23" s="1273">
        <v>92067.60563380281</v>
      </c>
      <c r="I23" s="1273">
        <v>92076.62565905097</v>
      </c>
      <c r="J23" s="275">
        <v>89491.5611814346</v>
      </c>
      <c r="K23" s="1271">
        <f t="shared" si="0"/>
        <v>20</v>
      </c>
      <c r="L23" s="1402">
        <v>2845</v>
      </c>
      <c r="M23" s="1403">
        <v>2844</v>
      </c>
      <c r="N23" s="1273">
        <v>261958</v>
      </c>
      <c r="O23" s="275">
        <v>254514</v>
      </c>
      <c r="P23" s="1274">
        <f t="shared" si="1"/>
        <v>-2.8075143491775654</v>
      </c>
      <c r="Q23" s="1404">
        <f t="shared" si="2"/>
        <v>121.80492233021623</v>
      </c>
      <c r="R23" s="1404">
        <v>0.8231888224397669</v>
      </c>
      <c r="S23" s="1405">
        <f t="shared" si="3"/>
        <v>0.708261433418541</v>
      </c>
      <c r="T23" s="1406" t="s">
        <v>96</v>
      </c>
      <c r="U23" s="1398"/>
    </row>
    <row r="24" spans="1:21" ht="8.25" customHeight="1">
      <c r="A24" s="1399" t="s">
        <v>51</v>
      </c>
      <c r="B24" s="1400">
        <v>28331.52459303343</v>
      </c>
      <c r="C24" s="1401">
        <v>57431.48844707147</v>
      </c>
      <c r="D24" s="1401">
        <v>73170.67389095834</v>
      </c>
      <c r="E24" s="1401">
        <v>82268.22830748928</v>
      </c>
      <c r="F24" s="1401">
        <v>74898.09315411065</v>
      </c>
      <c r="G24" s="1401">
        <v>85529.16865363218</v>
      </c>
      <c r="H24" s="1273">
        <v>108938.68888539537</v>
      </c>
      <c r="I24" s="1273">
        <v>92896.70260978278</v>
      </c>
      <c r="J24" s="275">
        <v>93028.03738317757</v>
      </c>
      <c r="K24" s="1271">
        <f t="shared" si="0"/>
        <v>21</v>
      </c>
      <c r="L24" s="1402">
        <v>6399</v>
      </c>
      <c r="M24" s="1403">
        <v>6420</v>
      </c>
      <c r="N24" s="1273">
        <v>594446</v>
      </c>
      <c r="O24" s="275">
        <v>597240</v>
      </c>
      <c r="P24" s="1274">
        <f t="shared" si="1"/>
        <v>0.14137721760315514</v>
      </c>
      <c r="Q24" s="1404">
        <f t="shared" si="2"/>
        <v>228.35521109249677</v>
      </c>
      <c r="R24" s="1404">
        <v>0.8305205222555556</v>
      </c>
      <c r="S24" s="1405">
        <f t="shared" si="3"/>
        <v>0.7362501026386356</v>
      </c>
      <c r="T24" s="1406" t="s">
        <v>51</v>
      </c>
      <c r="U24" s="1398"/>
    </row>
    <row r="25" spans="1:21" ht="8.25" customHeight="1">
      <c r="A25" s="1399" t="s">
        <v>62</v>
      </c>
      <c r="B25" s="1400">
        <v>39819.586614173226</v>
      </c>
      <c r="C25" s="1401">
        <v>51097.51340809361</v>
      </c>
      <c r="D25" s="1401">
        <v>68658.35386890093</v>
      </c>
      <c r="E25" s="1401">
        <v>86236.21278672523</v>
      </c>
      <c r="F25" s="1401">
        <v>81761.72533465544</v>
      </c>
      <c r="G25" s="1401">
        <v>79097.78687725456</v>
      </c>
      <c r="H25" s="1273">
        <v>89120.56277056277</v>
      </c>
      <c r="I25" s="1273">
        <v>92136.56530678498</v>
      </c>
      <c r="J25" s="275">
        <v>94826.8940211526</v>
      </c>
      <c r="K25" s="1271">
        <f t="shared" si="0"/>
        <v>22</v>
      </c>
      <c r="L25" s="1401">
        <v>9241</v>
      </c>
      <c r="M25" s="1407">
        <v>9266</v>
      </c>
      <c r="N25" s="1273">
        <v>851434</v>
      </c>
      <c r="O25" s="275">
        <v>878666</v>
      </c>
      <c r="P25" s="1274">
        <f t="shared" si="1"/>
        <v>2.919935972661563</v>
      </c>
      <c r="Q25" s="1404">
        <f t="shared" si="2"/>
        <v>138.14133215386093</v>
      </c>
      <c r="R25" s="1404">
        <v>0.8237246983766014</v>
      </c>
      <c r="S25" s="1405">
        <f t="shared" si="3"/>
        <v>0.7504867609794554</v>
      </c>
      <c r="T25" s="1406" t="s">
        <v>62</v>
      </c>
      <c r="U25" s="1398"/>
    </row>
    <row r="26" spans="1:21" ht="8.25" customHeight="1">
      <c r="A26" s="1399" t="s">
        <v>60</v>
      </c>
      <c r="B26" s="1400">
        <v>44775.04780900387</v>
      </c>
      <c r="C26" s="1401">
        <v>67334.55117756169</v>
      </c>
      <c r="D26" s="1401">
        <v>76283.48127058562</v>
      </c>
      <c r="E26" s="1401">
        <v>95106.13817781447</v>
      </c>
      <c r="F26" s="1401">
        <v>81915.86630810604</v>
      </c>
      <c r="G26" s="1401">
        <v>100379.07958970983</v>
      </c>
      <c r="H26" s="1273">
        <v>103536.0197368421</v>
      </c>
      <c r="I26" s="1273">
        <v>119527.39501312336</v>
      </c>
      <c r="J26" s="275">
        <v>95933.40264857175</v>
      </c>
      <c r="K26" s="1271">
        <f t="shared" si="0"/>
        <v>23</v>
      </c>
      <c r="L26" s="1401">
        <v>18288</v>
      </c>
      <c r="M26" s="1407">
        <v>18274</v>
      </c>
      <c r="N26" s="1273">
        <v>2185917</v>
      </c>
      <c r="O26" s="275">
        <v>1753087</v>
      </c>
      <c r="P26" s="1274">
        <f t="shared" si="1"/>
        <v>-19.73940146688643</v>
      </c>
      <c r="Q26" s="1404">
        <f t="shared" si="2"/>
        <v>114.25639355605642</v>
      </c>
      <c r="R26" s="1404">
        <v>1.0686057926849533</v>
      </c>
      <c r="S26" s="1405">
        <f t="shared" si="3"/>
        <v>0.7592439820648826</v>
      </c>
      <c r="T26" s="1406" t="s">
        <v>60</v>
      </c>
      <c r="U26" s="1398"/>
    </row>
    <row r="27" spans="1:21" ht="8.25" customHeight="1">
      <c r="A27" s="1399" t="s">
        <v>87</v>
      </c>
      <c r="B27" s="1400">
        <v>29502.210759027268</v>
      </c>
      <c r="C27" s="1401">
        <v>39526.59336730133</v>
      </c>
      <c r="D27" s="1401">
        <v>53084.57040035987</v>
      </c>
      <c r="E27" s="1401">
        <v>60542.71844660194</v>
      </c>
      <c r="F27" s="1401">
        <v>62833.89111092972</v>
      </c>
      <c r="G27" s="1401">
        <v>72613.52657004831</v>
      </c>
      <c r="H27" s="1273">
        <v>79892.55519986867</v>
      </c>
      <c r="I27" s="1273">
        <v>81772.95081967213</v>
      </c>
      <c r="J27" s="275">
        <v>98766.10029009532</v>
      </c>
      <c r="K27" s="1271">
        <f t="shared" si="0"/>
        <v>24</v>
      </c>
      <c r="L27" s="1402">
        <v>12200</v>
      </c>
      <c r="M27" s="1403">
        <v>12065</v>
      </c>
      <c r="N27" s="1273">
        <v>997630</v>
      </c>
      <c r="O27" s="275">
        <v>1191613</v>
      </c>
      <c r="P27" s="1274">
        <f t="shared" si="1"/>
        <v>20.78089307049336</v>
      </c>
      <c r="Q27" s="1404">
        <f t="shared" si="2"/>
        <v>234.7752515796609</v>
      </c>
      <c r="R27" s="1404">
        <v>0.7310713073036464</v>
      </c>
      <c r="S27" s="1405">
        <f t="shared" si="3"/>
        <v>0.7816627494384819</v>
      </c>
      <c r="T27" s="1406" t="s">
        <v>87</v>
      </c>
      <c r="U27" s="1398"/>
    </row>
    <row r="28" spans="1:21" ht="8.25" customHeight="1">
      <c r="A28" s="1399" t="s">
        <v>80</v>
      </c>
      <c r="B28" s="1400">
        <v>43409.50432014552</v>
      </c>
      <c r="C28" s="1401">
        <v>86862.29022704838</v>
      </c>
      <c r="D28" s="1401">
        <v>73357.96019900499</v>
      </c>
      <c r="E28" s="1401">
        <v>86266.13506105158</v>
      </c>
      <c r="F28" s="1401">
        <v>92563.41523951353</v>
      </c>
      <c r="G28" s="1401">
        <v>123238.37931891624</v>
      </c>
      <c r="H28" s="1273">
        <v>107620.56392805056</v>
      </c>
      <c r="I28" s="1273">
        <v>100616.18862421002</v>
      </c>
      <c r="J28" s="275">
        <v>103380.36963036963</v>
      </c>
      <c r="K28" s="1271">
        <f t="shared" si="0"/>
        <v>25</v>
      </c>
      <c r="L28" s="1401">
        <v>4114</v>
      </c>
      <c r="M28" s="1407">
        <v>4004</v>
      </c>
      <c r="N28" s="1273">
        <v>413935</v>
      </c>
      <c r="O28" s="275">
        <v>413935</v>
      </c>
      <c r="P28" s="1274">
        <f t="shared" si="1"/>
        <v>2.7472527472527504</v>
      </c>
      <c r="Q28" s="1404">
        <f t="shared" si="2"/>
        <v>138.1514630250979</v>
      </c>
      <c r="R28" s="1404">
        <v>0.8995347216419116</v>
      </c>
      <c r="S28" s="1405">
        <f t="shared" si="3"/>
        <v>0.8181813772730793</v>
      </c>
      <c r="T28" s="1406" t="s">
        <v>80</v>
      </c>
      <c r="U28" s="1398"/>
    </row>
    <row r="29" spans="1:21" ht="8.25" customHeight="1">
      <c r="A29" s="1399" t="s">
        <v>73</v>
      </c>
      <c r="B29" s="1400">
        <v>47717.845718961544</v>
      </c>
      <c r="C29" s="1401">
        <v>59489.07512720742</v>
      </c>
      <c r="D29" s="1401">
        <v>60766.68671076368</v>
      </c>
      <c r="E29" s="1401">
        <v>81574.89203727555</v>
      </c>
      <c r="F29" s="1401">
        <v>87617.05975435159</v>
      </c>
      <c r="G29" s="1401">
        <v>96625.2171942283</v>
      </c>
      <c r="H29" s="1273">
        <v>85693.20241691843</v>
      </c>
      <c r="I29" s="1273">
        <v>104797.1996042919</v>
      </c>
      <c r="J29" s="275">
        <v>104546.27522379001</v>
      </c>
      <c r="K29" s="1271">
        <f t="shared" si="0"/>
        <v>26</v>
      </c>
      <c r="L29" s="1401">
        <v>13141</v>
      </c>
      <c r="M29" s="1407">
        <v>13182</v>
      </c>
      <c r="N29" s="1273">
        <v>1377140</v>
      </c>
      <c r="O29" s="275">
        <v>1378129</v>
      </c>
      <c r="P29" s="1274">
        <f t="shared" si="1"/>
        <v>-0.23943805888837497</v>
      </c>
      <c r="Q29" s="1404">
        <f t="shared" si="2"/>
        <v>119.09261335795524</v>
      </c>
      <c r="R29" s="1404">
        <v>0.9369140400157819</v>
      </c>
      <c r="S29" s="1405">
        <f t="shared" si="3"/>
        <v>0.827408682685178</v>
      </c>
      <c r="T29" s="1406" t="s">
        <v>73</v>
      </c>
      <c r="U29" s="1398"/>
    </row>
    <row r="30" spans="1:21" ht="8.25" customHeight="1">
      <c r="A30" s="1399" t="s">
        <v>92</v>
      </c>
      <c r="B30" s="1400">
        <v>40324.32190493241</v>
      </c>
      <c r="C30" s="1401">
        <v>57056.1192793539</v>
      </c>
      <c r="D30" s="1401">
        <v>69546.98297356986</v>
      </c>
      <c r="E30" s="1401">
        <v>82625.46894539392</v>
      </c>
      <c r="F30" s="1401">
        <v>86315.73433899015</v>
      </c>
      <c r="G30" s="1401">
        <v>90022.61464367977</v>
      </c>
      <c r="H30" s="1273">
        <v>92114.0044680257</v>
      </c>
      <c r="I30" s="1273">
        <v>92351.23417942801</v>
      </c>
      <c r="J30" s="275">
        <v>106014.61554755349</v>
      </c>
      <c r="K30" s="1271">
        <f t="shared" si="0"/>
        <v>27</v>
      </c>
      <c r="L30" s="1402">
        <v>14301</v>
      </c>
      <c r="M30" s="1403">
        <v>14163</v>
      </c>
      <c r="N30" s="1273">
        <v>1320715</v>
      </c>
      <c r="O30" s="275">
        <v>1501485</v>
      </c>
      <c r="P30" s="1274">
        <f t="shared" si="1"/>
        <v>14.795017618908133</v>
      </c>
      <c r="Q30" s="1404">
        <f t="shared" si="2"/>
        <v>162.90489347220972</v>
      </c>
      <c r="R30" s="1404">
        <v>0.8256438935601851</v>
      </c>
      <c r="S30" s="1405">
        <f t="shared" si="3"/>
        <v>0.8390295417776519</v>
      </c>
      <c r="T30" s="1406" t="s">
        <v>92</v>
      </c>
      <c r="U30" s="1398"/>
    </row>
    <row r="31" spans="1:21" ht="8.25" customHeight="1">
      <c r="A31" s="1399" t="s">
        <v>97</v>
      </c>
      <c r="B31" s="1400">
        <v>40411.605937921726</v>
      </c>
      <c r="C31" s="1401">
        <v>52126.406028175166</v>
      </c>
      <c r="D31" s="1401">
        <v>74802.21870047544</v>
      </c>
      <c r="E31" s="1401">
        <v>61058.948261238336</v>
      </c>
      <c r="F31" s="1401">
        <v>80186.67862986225</v>
      </c>
      <c r="G31" s="1401">
        <v>75233.7332840002</v>
      </c>
      <c r="H31" s="1273">
        <v>84410.57361882104</v>
      </c>
      <c r="I31" s="1273">
        <v>113206.87335314235</v>
      </c>
      <c r="J31" s="275">
        <v>107373.34604171339</v>
      </c>
      <c r="K31" s="1271">
        <f t="shared" si="0"/>
        <v>28</v>
      </c>
      <c r="L31" s="1402">
        <v>17837</v>
      </c>
      <c r="M31" s="1403">
        <v>17836</v>
      </c>
      <c r="N31" s="1273">
        <v>2019271</v>
      </c>
      <c r="O31" s="275">
        <v>1915111</v>
      </c>
      <c r="P31" s="1274">
        <f t="shared" si="1"/>
        <v>-5.152979795874766</v>
      </c>
      <c r="Q31" s="1404">
        <f t="shared" si="2"/>
        <v>165.69928006982678</v>
      </c>
      <c r="R31" s="1404">
        <v>1.0120986960657652</v>
      </c>
      <c r="S31" s="1405">
        <f t="shared" si="3"/>
        <v>0.8497829177911974</v>
      </c>
      <c r="T31" s="1406" t="s">
        <v>97</v>
      </c>
      <c r="U31" s="1398"/>
    </row>
    <row r="32" spans="1:21" ht="8.25" customHeight="1">
      <c r="A32" s="1399" t="s">
        <v>93</v>
      </c>
      <c r="B32" s="1400">
        <v>23258.467696786476</v>
      </c>
      <c r="C32" s="1401">
        <v>40436.14577350807</v>
      </c>
      <c r="D32" s="1401">
        <v>43931.433886772254</v>
      </c>
      <c r="E32" s="1401">
        <v>66195.44927097522</v>
      </c>
      <c r="F32" s="1401">
        <v>62853.26764857816</v>
      </c>
      <c r="G32" s="1401">
        <v>72416.0420544293</v>
      </c>
      <c r="H32" s="1273">
        <v>82622.16884439805</v>
      </c>
      <c r="I32" s="1273">
        <v>78349.79403195016</v>
      </c>
      <c r="J32" s="275">
        <v>108819.92693123753</v>
      </c>
      <c r="K32" s="1271">
        <f t="shared" si="0"/>
        <v>29</v>
      </c>
      <c r="L32" s="1402">
        <v>79624</v>
      </c>
      <c r="M32" s="1403">
        <v>79651</v>
      </c>
      <c r="N32" s="1273">
        <v>6238524</v>
      </c>
      <c r="O32" s="275">
        <v>8667616</v>
      </c>
      <c r="P32" s="1274">
        <f t="shared" si="1"/>
        <v>38.889869814925085</v>
      </c>
      <c r="Q32" s="1404">
        <f t="shared" si="2"/>
        <v>367.87229644656554</v>
      </c>
      <c r="R32" s="1404">
        <v>0.7004674012097599</v>
      </c>
      <c r="S32" s="1405">
        <f t="shared" si="3"/>
        <v>0.8612315665894126</v>
      </c>
      <c r="T32" s="1406" t="s">
        <v>93</v>
      </c>
      <c r="U32" s="1398"/>
    </row>
    <row r="33" spans="1:21" ht="8.25" customHeight="1">
      <c r="A33" s="1399" t="s">
        <v>88</v>
      </c>
      <c r="B33" s="1400">
        <v>43530.04545454545</v>
      </c>
      <c r="C33" s="1401">
        <v>57571.8509227737</v>
      </c>
      <c r="D33" s="1401">
        <v>74021.84087363494</v>
      </c>
      <c r="E33" s="1401">
        <v>87933.7317549707</v>
      </c>
      <c r="F33" s="1401">
        <v>103360.06180526728</v>
      </c>
      <c r="G33" s="1401">
        <v>119423.7663506125</v>
      </c>
      <c r="H33" s="1273">
        <v>109972.0869023157</v>
      </c>
      <c r="I33" s="1273">
        <v>112138.0290149695</v>
      </c>
      <c r="J33" s="275">
        <v>111874.31555114017</v>
      </c>
      <c r="K33" s="1271">
        <f t="shared" si="0"/>
        <v>30</v>
      </c>
      <c r="L33" s="1402">
        <v>43288</v>
      </c>
      <c r="M33" s="1403">
        <v>43283</v>
      </c>
      <c r="N33" s="1273">
        <v>4854231</v>
      </c>
      <c r="O33" s="275">
        <v>4842256</v>
      </c>
      <c r="P33" s="1274">
        <f t="shared" si="1"/>
        <v>-0.23516862757961612</v>
      </c>
      <c r="Q33" s="1404">
        <f t="shared" si="2"/>
        <v>157.00482134336517</v>
      </c>
      <c r="R33" s="1404">
        <v>1.002542951534358</v>
      </c>
      <c r="S33" s="1405">
        <f t="shared" si="3"/>
        <v>0.8854048588371995</v>
      </c>
      <c r="T33" s="1406" t="s">
        <v>88</v>
      </c>
      <c r="U33" s="1398"/>
    </row>
    <row r="34" spans="1:21" ht="8.25" customHeight="1">
      <c r="A34" s="1399" t="s">
        <v>52</v>
      </c>
      <c r="B34" s="1400">
        <v>83689.08281998632</v>
      </c>
      <c r="C34" s="1401">
        <v>61564.82576653626</v>
      </c>
      <c r="D34" s="1401">
        <v>75635.56001093594</v>
      </c>
      <c r="E34" s="1401">
        <v>95525.23973222364</v>
      </c>
      <c r="F34" s="1401">
        <v>104547.18857349484</v>
      </c>
      <c r="G34" s="1401">
        <v>118770.92749954801</v>
      </c>
      <c r="H34" s="1273">
        <v>127852.00253141669</v>
      </c>
      <c r="I34" s="1273">
        <v>96636.13924589327</v>
      </c>
      <c r="J34" s="275">
        <v>112652.1934555915</v>
      </c>
      <c r="K34" s="1271">
        <f t="shared" si="0"/>
        <v>31</v>
      </c>
      <c r="L34" s="1402">
        <v>11749</v>
      </c>
      <c r="M34" s="1403">
        <v>11124</v>
      </c>
      <c r="N34" s="1273">
        <v>1135378</v>
      </c>
      <c r="O34" s="275">
        <v>1253143</v>
      </c>
      <c r="P34" s="1274">
        <f t="shared" si="1"/>
        <v>16.573565888166286</v>
      </c>
      <c r="Q34" s="1404">
        <f t="shared" si="2"/>
        <v>34.60799146037281</v>
      </c>
      <c r="R34" s="1404">
        <v>0.8639520519085466</v>
      </c>
      <c r="S34" s="1405">
        <f t="shared" si="3"/>
        <v>0.8915612037747332</v>
      </c>
      <c r="T34" s="1406" t="s">
        <v>52</v>
      </c>
      <c r="U34" s="1398"/>
    </row>
    <row r="35" spans="1:21" ht="8.25" customHeight="1">
      <c r="A35" s="1399" t="s">
        <v>85</v>
      </c>
      <c r="B35" s="1400">
        <v>52841.60031650264</v>
      </c>
      <c r="C35" s="1401">
        <v>71472.29808817792</v>
      </c>
      <c r="D35" s="1401">
        <v>91324.29400575525</v>
      </c>
      <c r="E35" s="1401">
        <v>93784.0039166815</v>
      </c>
      <c r="F35" s="1401">
        <v>106644.0904236383</v>
      </c>
      <c r="G35" s="1401">
        <v>101284.79914586947</v>
      </c>
      <c r="H35" s="1273">
        <v>104410.03606571976</v>
      </c>
      <c r="I35" s="1273">
        <v>116115.50097882186</v>
      </c>
      <c r="J35" s="275">
        <v>117624.32661056943</v>
      </c>
      <c r="K35" s="1271">
        <f t="shared" si="0"/>
        <v>32</v>
      </c>
      <c r="L35" s="1402">
        <v>22476</v>
      </c>
      <c r="M35" s="1403">
        <v>22461</v>
      </c>
      <c r="N35" s="1273">
        <v>2609812</v>
      </c>
      <c r="O35" s="275">
        <v>2641960</v>
      </c>
      <c r="P35" s="1274">
        <f t="shared" si="1"/>
        <v>1.2994179235576546</v>
      </c>
      <c r="Q35" s="1404">
        <f t="shared" si="2"/>
        <v>122.59796430471636</v>
      </c>
      <c r="R35" s="1404">
        <v>1.0381025785165068</v>
      </c>
      <c r="S35" s="1405">
        <f t="shared" si="3"/>
        <v>0.9309120666829455</v>
      </c>
      <c r="T35" s="1406" t="s">
        <v>85</v>
      </c>
      <c r="U35" s="1398"/>
    </row>
    <row r="36" spans="1:21" ht="8.25" customHeight="1">
      <c r="A36" s="1399" t="s">
        <v>65</v>
      </c>
      <c r="B36" s="1400">
        <v>44330.483074753174</v>
      </c>
      <c r="C36" s="1401">
        <v>74245.90163934427</v>
      </c>
      <c r="D36" s="1401">
        <v>85143.57704889047</v>
      </c>
      <c r="E36" s="1401">
        <v>142417.47659384753</v>
      </c>
      <c r="F36" s="1401">
        <v>239355.31135531137</v>
      </c>
      <c r="G36" s="1401">
        <v>119795.4586089755</v>
      </c>
      <c r="H36" s="1273">
        <v>151030.03754693366</v>
      </c>
      <c r="I36" s="1273">
        <v>191861.70212765958</v>
      </c>
      <c r="J36" s="275">
        <v>126436.01895734596</v>
      </c>
      <c r="K36" s="1271">
        <f aca="true" t="shared" si="4" ref="K36:K53">RANK(J36,J$4:J$53,1)</f>
        <v>33</v>
      </c>
      <c r="L36" s="1401">
        <v>11186</v>
      </c>
      <c r="M36" s="1407">
        <v>11183</v>
      </c>
      <c r="N36" s="1273">
        <v>2146165</v>
      </c>
      <c r="O36" s="275">
        <v>1413934</v>
      </c>
      <c r="P36" s="1274">
        <f aca="true" t="shared" si="5" ref="P36:P53">(J36-I36)*100/I36</f>
        <v>-34.10043924596329</v>
      </c>
      <c r="Q36" s="1404">
        <f aca="true" t="shared" si="6" ref="Q36:Q53">(J36-B36)*100/B36</f>
        <v>185.2123644674493</v>
      </c>
      <c r="R36" s="1404">
        <v>1.7152931866832843</v>
      </c>
      <c r="S36" s="1405">
        <f aca="true" t="shared" si="7" ref="S36:S53">J36/J$55</f>
        <v>1.0006502830016686</v>
      </c>
      <c r="T36" s="1406" t="s">
        <v>65</v>
      </c>
      <c r="U36" s="1398"/>
    </row>
    <row r="37" spans="1:21" ht="8.25" customHeight="1">
      <c r="A37" s="1399" t="s">
        <v>94</v>
      </c>
      <c r="B37" s="1400">
        <v>54384.670487106014</v>
      </c>
      <c r="C37" s="1401">
        <v>48620.12426648257</v>
      </c>
      <c r="D37" s="1401">
        <v>69000</v>
      </c>
      <c r="E37" s="1401">
        <v>134036.84661525278</v>
      </c>
      <c r="F37" s="1401">
        <v>129124.16280267903</v>
      </c>
      <c r="G37" s="1401">
        <v>172301.84133539838</v>
      </c>
      <c r="H37" s="1273">
        <v>140798.703514159</v>
      </c>
      <c r="I37" s="1273">
        <v>278779.14110429445</v>
      </c>
      <c r="J37" s="275">
        <v>135117.41649625087</v>
      </c>
      <c r="K37" s="1271">
        <f t="shared" si="4"/>
        <v>34</v>
      </c>
      <c r="L37" s="1402">
        <v>5868</v>
      </c>
      <c r="M37" s="1403">
        <v>5868</v>
      </c>
      <c r="N37" s="1273">
        <v>1635876</v>
      </c>
      <c r="O37" s="275">
        <v>792869</v>
      </c>
      <c r="P37" s="1274">
        <f t="shared" si="5"/>
        <v>-51.532451114876665</v>
      </c>
      <c r="Q37" s="1404">
        <f t="shared" si="6"/>
        <v>148.44761453190318</v>
      </c>
      <c r="R37" s="1404">
        <v>2.4923575472474484</v>
      </c>
      <c r="S37" s="1405">
        <f t="shared" si="7"/>
        <v>1.069357309494537</v>
      </c>
      <c r="T37" s="1406" t="s">
        <v>94</v>
      </c>
      <c r="U37" s="1398"/>
    </row>
    <row r="38" spans="1:21" ht="8.25" customHeight="1">
      <c r="A38" s="1399" t="s">
        <v>83</v>
      </c>
      <c r="B38" s="1400">
        <v>35255.83638819217</v>
      </c>
      <c r="C38" s="1401">
        <v>51542.91187739464</v>
      </c>
      <c r="D38" s="1401">
        <v>74301.85817216535</v>
      </c>
      <c r="E38" s="1401">
        <v>84928.59680284192</v>
      </c>
      <c r="F38" s="1401">
        <v>99796.74387378315</v>
      </c>
      <c r="G38" s="1401">
        <v>84040.09126466754</v>
      </c>
      <c r="H38" s="1273">
        <v>136488.75855327467</v>
      </c>
      <c r="I38" s="1273">
        <v>112806.9403714565</v>
      </c>
      <c r="J38" s="275">
        <v>143812.39446133064</v>
      </c>
      <c r="K38" s="1271">
        <f t="shared" si="4"/>
        <v>35</v>
      </c>
      <c r="L38" s="1402">
        <v>6138</v>
      </c>
      <c r="M38" s="1403">
        <v>5922</v>
      </c>
      <c r="N38" s="1273">
        <v>692409</v>
      </c>
      <c r="O38" s="275">
        <v>851657</v>
      </c>
      <c r="P38" s="1274">
        <f t="shared" si="5"/>
        <v>27.485413563897563</v>
      </c>
      <c r="Q38" s="1404">
        <f t="shared" si="6"/>
        <v>307.9108856696875</v>
      </c>
      <c r="R38" s="1404">
        <v>1.0085231918822404</v>
      </c>
      <c r="S38" s="1405">
        <f t="shared" si="7"/>
        <v>1.1381718153070426</v>
      </c>
      <c r="T38" s="1406" t="s">
        <v>83</v>
      </c>
      <c r="U38" s="1398"/>
    </row>
    <row r="39" spans="1:21" ht="8.25" customHeight="1">
      <c r="A39" s="1399" t="s">
        <v>98</v>
      </c>
      <c r="B39" s="1400">
        <v>38325.425353462735</v>
      </c>
      <c r="C39" s="1401">
        <v>49612.603222961596</v>
      </c>
      <c r="D39" s="1401">
        <v>69026.5422665487</v>
      </c>
      <c r="E39" s="1401">
        <v>91861.74178244662</v>
      </c>
      <c r="F39" s="1401">
        <v>103728.65853658537</v>
      </c>
      <c r="G39" s="1401">
        <v>140406.38026371755</v>
      </c>
      <c r="H39" s="1273">
        <v>125768.48001357888</v>
      </c>
      <c r="I39" s="1273">
        <v>121643.66066142265</v>
      </c>
      <c r="J39" s="275">
        <v>148767.76326945904</v>
      </c>
      <c r="K39" s="1271">
        <f t="shared" si="4"/>
        <v>36</v>
      </c>
      <c r="L39" s="1402">
        <v>11823</v>
      </c>
      <c r="M39" s="1403">
        <v>11794</v>
      </c>
      <c r="N39" s="1273">
        <v>1438193</v>
      </c>
      <c r="O39" s="275">
        <v>1754567</v>
      </c>
      <c r="P39" s="1274">
        <f t="shared" si="5"/>
        <v>22.29799930432246</v>
      </c>
      <c r="Q39" s="1404">
        <f t="shared" si="6"/>
        <v>288.16989478244045</v>
      </c>
      <c r="R39" s="1404">
        <v>1.0875257543421493</v>
      </c>
      <c r="S39" s="1405">
        <f t="shared" si="7"/>
        <v>1.1773900004501872</v>
      </c>
      <c r="T39" s="1406" t="s">
        <v>98</v>
      </c>
      <c r="U39" s="1398"/>
    </row>
    <row r="40" spans="1:21" ht="8.25" customHeight="1">
      <c r="A40" s="1399" t="s">
        <v>56</v>
      </c>
      <c r="B40" s="1400">
        <v>43054.51026771315</v>
      </c>
      <c r="C40" s="1401">
        <v>53979.18890074706</v>
      </c>
      <c r="D40" s="1401">
        <v>72688</v>
      </c>
      <c r="E40" s="1401">
        <v>161183.74695863746</v>
      </c>
      <c r="F40" s="1401">
        <v>164274.96114996116</v>
      </c>
      <c r="G40" s="1401">
        <v>158195.78197226502</v>
      </c>
      <c r="H40" s="1273">
        <v>157526.9334359369</v>
      </c>
      <c r="I40" s="1273">
        <v>188305.1257253385</v>
      </c>
      <c r="J40" s="275">
        <v>150817.75113603403</v>
      </c>
      <c r="K40" s="1271">
        <f t="shared" si="4"/>
        <v>37</v>
      </c>
      <c r="L40" s="1402">
        <v>10340</v>
      </c>
      <c r="M40" s="1403">
        <v>10343</v>
      </c>
      <c r="N40" s="1273">
        <v>1947075</v>
      </c>
      <c r="O40" s="275">
        <v>1559908</v>
      </c>
      <c r="P40" s="1274">
        <f t="shared" si="5"/>
        <v>-19.907782353191745</v>
      </c>
      <c r="Q40" s="1404">
        <f t="shared" si="6"/>
        <v>250.29489407323072</v>
      </c>
      <c r="R40" s="1404">
        <v>1.6834964747644003</v>
      </c>
      <c r="S40" s="1405">
        <f t="shared" si="7"/>
        <v>1.193614182101543</v>
      </c>
      <c r="T40" s="1406" t="s">
        <v>56</v>
      </c>
      <c r="U40" s="1398"/>
    </row>
    <row r="41" spans="1:21" ht="8.25" customHeight="1">
      <c r="A41" s="1399" t="s">
        <v>58</v>
      </c>
      <c r="B41" s="1400">
        <v>41187.82495667244</v>
      </c>
      <c r="C41" s="1401">
        <v>67059.12971059754</v>
      </c>
      <c r="D41" s="1401">
        <v>85894.82168043521</v>
      </c>
      <c r="E41" s="1401">
        <v>141910.91051805337</v>
      </c>
      <c r="F41" s="1401">
        <v>132623.07241850477</v>
      </c>
      <c r="G41" s="1401">
        <v>140519.81351981353</v>
      </c>
      <c r="H41" s="1273">
        <v>228100.75275043427</v>
      </c>
      <c r="I41" s="1273">
        <v>128132.78247501922</v>
      </c>
      <c r="J41" s="275">
        <v>203615.6780469197</v>
      </c>
      <c r="K41" s="1271">
        <f t="shared" si="4"/>
        <v>38</v>
      </c>
      <c r="L41" s="1401">
        <v>5204</v>
      </c>
      <c r="M41" s="1407">
        <v>5243</v>
      </c>
      <c r="N41" s="1273">
        <v>666803</v>
      </c>
      <c r="O41" s="275">
        <v>1067557</v>
      </c>
      <c r="P41" s="1274">
        <f t="shared" si="5"/>
        <v>58.90990120862834</v>
      </c>
      <c r="Q41" s="1404">
        <f t="shared" si="6"/>
        <v>394.3588991676869</v>
      </c>
      <c r="R41" s="1404">
        <v>1.1455401798944358</v>
      </c>
      <c r="S41" s="1405">
        <f t="shared" si="7"/>
        <v>1.6114718538390758</v>
      </c>
      <c r="T41" s="1406" t="s">
        <v>58</v>
      </c>
      <c r="U41" s="1398"/>
    </row>
    <row r="42" spans="1:21" ht="8.25" customHeight="1">
      <c r="A42" s="1399" t="s">
        <v>72</v>
      </c>
      <c r="B42" s="1400">
        <v>82971.18822292324</v>
      </c>
      <c r="C42" s="1401">
        <v>95555.13666352497</v>
      </c>
      <c r="D42" s="1401">
        <v>111770.89815390998</v>
      </c>
      <c r="E42" s="1401">
        <v>183958.50921445485</v>
      </c>
      <c r="F42" s="1401">
        <v>208277.7377892031</v>
      </c>
      <c r="G42" s="1401">
        <v>189721.37874435782</v>
      </c>
      <c r="H42" s="1273">
        <v>160766.3121292698</v>
      </c>
      <c r="I42" s="1273">
        <v>195327.2522291688</v>
      </c>
      <c r="J42" s="275">
        <v>240271.80277349768</v>
      </c>
      <c r="K42" s="1271">
        <f t="shared" si="4"/>
        <v>39</v>
      </c>
      <c r="L42" s="1401">
        <v>9757</v>
      </c>
      <c r="M42" s="1407">
        <v>9735</v>
      </c>
      <c r="N42" s="1273">
        <v>1905808</v>
      </c>
      <c r="O42" s="275">
        <v>2339046</v>
      </c>
      <c r="P42" s="1274">
        <f t="shared" si="5"/>
        <v>23.00987191055011</v>
      </c>
      <c r="Q42" s="1404">
        <f t="shared" si="6"/>
        <v>189.58462319226558</v>
      </c>
      <c r="R42" s="1404">
        <v>1.7462760999552258</v>
      </c>
      <c r="S42" s="1405">
        <f t="shared" si="7"/>
        <v>1.901578754419115</v>
      </c>
      <c r="T42" s="1406" t="s">
        <v>72</v>
      </c>
      <c r="U42" s="1398"/>
    </row>
    <row r="43" spans="1:21" ht="8.25" customHeight="1">
      <c r="A43" s="1399" t="s">
        <v>64</v>
      </c>
      <c r="B43" s="1400">
        <v>86081.15168379806</v>
      </c>
      <c r="C43" s="1401">
        <v>122693.18835577033</v>
      </c>
      <c r="D43" s="1401">
        <v>140304.1303083188</v>
      </c>
      <c r="E43" s="1401">
        <v>182155.57284807853</v>
      </c>
      <c r="F43" s="1401">
        <v>164921.75583978862</v>
      </c>
      <c r="G43" s="1401">
        <v>185411.07362332812</v>
      </c>
      <c r="H43" s="1273">
        <v>170157.96139927625</v>
      </c>
      <c r="I43" s="1273">
        <v>185164.16827852998</v>
      </c>
      <c r="J43" s="275">
        <v>249760.18400823194</v>
      </c>
      <c r="K43" s="1271">
        <f t="shared" si="4"/>
        <v>40</v>
      </c>
      <c r="L43" s="1401">
        <v>16544</v>
      </c>
      <c r="M43" s="1407">
        <v>16521</v>
      </c>
      <c r="N43" s="1273">
        <v>3063356</v>
      </c>
      <c r="O43" s="275">
        <v>4126288</v>
      </c>
      <c r="P43" s="1274">
        <f t="shared" si="5"/>
        <v>34.885807729568135</v>
      </c>
      <c r="Q43" s="1404">
        <f t="shared" si="6"/>
        <v>190.14503073294856</v>
      </c>
      <c r="R43" s="1404">
        <v>1.6554155036877027</v>
      </c>
      <c r="S43" s="1405">
        <f t="shared" si="7"/>
        <v>1.9766724772843345</v>
      </c>
      <c r="T43" s="1406" t="s">
        <v>64</v>
      </c>
      <c r="U43" s="1398"/>
    </row>
    <row r="44" spans="1:21" ht="8.25" customHeight="1">
      <c r="A44" s="1399" t="s">
        <v>54</v>
      </c>
      <c r="B44" s="1400">
        <v>63157.79467680609</v>
      </c>
      <c r="C44" s="1401">
        <v>173958.60495436768</v>
      </c>
      <c r="D44" s="1401">
        <v>128209.6432643753</v>
      </c>
      <c r="E44" s="1401">
        <v>246007.56315232188</v>
      </c>
      <c r="F44" s="1401">
        <v>262522.15002953337</v>
      </c>
      <c r="G44" s="1401">
        <v>264511.8449389806</v>
      </c>
      <c r="H44" s="1273">
        <v>261127.12597290287</v>
      </c>
      <c r="I44" s="1273">
        <v>270908.438576349</v>
      </c>
      <c r="J44" s="275">
        <v>265038.5112803564</v>
      </c>
      <c r="K44" s="1271">
        <f t="shared" si="4"/>
        <v>41</v>
      </c>
      <c r="L44" s="1402">
        <v>6968</v>
      </c>
      <c r="M44" s="1403">
        <v>6959</v>
      </c>
      <c r="N44" s="1273">
        <v>1887690</v>
      </c>
      <c r="O44" s="275">
        <v>1844403</v>
      </c>
      <c r="P44" s="1274">
        <f t="shared" si="5"/>
        <v>-2.166756903860091</v>
      </c>
      <c r="Q44" s="1404">
        <f t="shared" si="6"/>
        <v>319.6449743640091</v>
      </c>
      <c r="R44" s="1404">
        <v>2.4219914331617263</v>
      </c>
      <c r="S44" s="1405">
        <f t="shared" si="7"/>
        <v>2.097589464664339</v>
      </c>
      <c r="T44" s="1406" t="s">
        <v>54</v>
      </c>
      <c r="U44" s="1398"/>
    </row>
    <row r="45" spans="1:21" ht="8.25" customHeight="1">
      <c r="A45" s="1399" t="s">
        <v>70</v>
      </c>
      <c r="B45" s="1400">
        <v>136054.20881847682</v>
      </c>
      <c r="C45" s="1401">
        <v>209912.2839620888</v>
      </c>
      <c r="D45" s="1401">
        <v>198611.82994454715</v>
      </c>
      <c r="E45" s="1401">
        <v>232248.1089258699</v>
      </c>
      <c r="F45" s="1401">
        <v>242837.77651730005</v>
      </c>
      <c r="G45" s="1401">
        <v>278760.6886114264</v>
      </c>
      <c r="H45" s="1273">
        <v>253600.56872037915</v>
      </c>
      <c r="I45" s="1273">
        <v>281867.1090047393</v>
      </c>
      <c r="J45" s="275">
        <v>274983.51335986354</v>
      </c>
      <c r="K45" s="1271">
        <f t="shared" si="4"/>
        <v>42</v>
      </c>
      <c r="L45" s="1401">
        <v>5275</v>
      </c>
      <c r="M45" s="1407">
        <v>5277</v>
      </c>
      <c r="N45" s="1273">
        <v>1486849</v>
      </c>
      <c r="O45" s="275">
        <v>1451088</v>
      </c>
      <c r="P45" s="1274">
        <f t="shared" si="5"/>
        <v>-2.442142209916389</v>
      </c>
      <c r="Q45" s="1404">
        <f t="shared" si="6"/>
        <v>102.11319866388392</v>
      </c>
      <c r="R45" s="1404">
        <v>2.5199647780892005</v>
      </c>
      <c r="S45" s="1405">
        <f t="shared" si="7"/>
        <v>2.176297013568328</v>
      </c>
      <c r="T45" s="1406" t="s">
        <v>70</v>
      </c>
      <c r="U45" s="1398"/>
    </row>
    <row r="46" spans="1:21" ht="8.25" customHeight="1">
      <c r="A46" s="1399" t="s">
        <v>57</v>
      </c>
      <c r="B46" s="1400">
        <v>153940.45174537986</v>
      </c>
      <c r="C46" s="1401">
        <v>362350.3856041131</v>
      </c>
      <c r="D46" s="1401">
        <v>302022.1272315816</v>
      </c>
      <c r="E46" s="1401">
        <v>306797.42033383914</v>
      </c>
      <c r="F46" s="1401">
        <v>309595.24411839107</v>
      </c>
      <c r="G46" s="1401">
        <v>467482.9416224412</v>
      </c>
      <c r="H46" s="1273">
        <v>441364.8068669528</v>
      </c>
      <c r="I46" s="1273">
        <v>439988.63923251705</v>
      </c>
      <c r="J46" s="275">
        <v>344346.9696969697</v>
      </c>
      <c r="K46" s="1271">
        <f t="shared" si="4"/>
        <v>43</v>
      </c>
      <c r="L46" s="1402">
        <v>3961</v>
      </c>
      <c r="M46" s="1403">
        <v>3960</v>
      </c>
      <c r="N46" s="1273">
        <v>1742795</v>
      </c>
      <c r="O46" s="275">
        <v>1363614</v>
      </c>
      <c r="P46" s="1274">
        <f t="shared" si="5"/>
        <v>-21.737304331852165</v>
      </c>
      <c r="Q46" s="1404">
        <f t="shared" si="6"/>
        <v>123.68842353829486</v>
      </c>
      <c r="R46" s="1404">
        <v>3.9336121108287823</v>
      </c>
      <c r="S46" s="1405">
        <f t="shared" si="7"/>
        <v>2.7252589532598543</v>
      </c>
      <c r="T46" s="1406" t="s">
        <v>57</v>
      </c>
      <c r="U46" s="1398"/>
    </row>
    <row r="47" spans="1:21" ht="8.25" customHeight="1">
      <c r="A47" s="1399" t="s">
        <v>89</v>
      </c>
      <c r="B47" s="1400">
        <v>67870.3893442623</v>
      </c>
      <c r="C47" s="1401">
        <v>189274.5614035088</v>
      </c>
      <c r="D47" s="1401">
        <v>255232.80423280422</v>
      </c>
      <c r="E47" s="1401">
        <v>211919.58939264328</v>
      </c>
      <c r="F47" s="1401">
        <v>330523.33931777376</v>
      </c>
      <c r="G47" s="1401">
        <v>334438.95870736084</v>
      </c>
      <c r="H47" s="1273">
        <v>262764.2792384406</v>
      </c>
      <c r="I47" s="1273">
        <v>334735.8490566038</v>
      </c>
      <c r="J47" s="275">
        <v>365624.3194192377</v>
      </c>
      <c r="K47" s="1271">
        <f t="shared" si="4"/>
        <v>44</v>
      </c>
      <c r="L47" s="1402">
        <v>1113</v>
      </c>
      <c r="M47" s="1403">
        <v>1102</v>
      </c>
      <c r="N47" s="1273">
        <v>372561</v>
      </c>
      <c r="O47" s="275">
        <v>402918</v>
      </c>
      <c r="P47" s="1274">
        <f t="shared" si="5"/>
        <v>9.227715062395571</v>
      </c>
      <c r="Q47" s="1404">
        <f t="shared" si="6"/>
        <v>438.70962425847245</v>
      </c>
      <c r="R47" s="1404">
        <v>2.992624973395678</v>
      </c>
      <c r="S47" s="1405">
        <f t="shared" si="7"/>
        <v>2.8936538948017554</v>
      </c>
      <c r="T47" s="1406" t="s">
        <v>89</v>
      </c>
      <c r="U47" s="1398"/>
    </row>
    <row r="48" spans="1:21" ht="8.25" customHeight="1">
      <c r="A48" s="1399" t="s">
        <v>55</v>
      </c>
      <c r="B48" s="1400">
        <v>105207.70877944324</v>
      </c>
      <c r="C48" s="1401">
        <v>169734.88675248492</v>
      </c>
      <c r="D48" s="1401">
        <v>254870.63722535752</v>
      </c>
      <c r="E48" s="1401">
        <v>301856.88345988776</v>
      </c>
      <c r="F48" s="1401">
        <v>337696.564990382</v>
      </c>
      <c r="G48" s="1401">
        <v>334045.3077975376</v>
      </c>
      <c r="H48" s="1273">
        <v>317806.3366770816</v>
      </c>
      <c r="I48" s="1273">
        <v>374209.14028638834</v>
      </c>
      <c r="J48" s="275">
        <v>397951.0148107515</v>
      </c>
      <c r="K48" s="1271">
        <f t="shared" si="4"/>
        <v>45</v>
      </c>
      <c r="L48" s="1402">
        <v>18227</v>
      </c>
      <c r="M48" s="1403">
        <v>18230</v>
      </c>
      <c r="N48" s="1273">
        <v>6820710</v>
      </c>
      <c r="O48" s="275">
        <v>7254647</v>
      </c>
      <c r="P48" s="1274">
        <f t="shared" si="5"/>
        <v>6.344546930679752</v>
      </c>
      <c r="Q48" s="1404">
        <f t="shared" si="6"/>
        <v>278.25271496503495</v>
      </c>
      <c r="R48" s="1404">
        <v>3.345526395365568</v>
      </c>
      <c r="S48" s="1405">
        <f t="shared" si="7"/>
        <v>3.149496471614773</v>
      </c>
      <c r="T48" s="1406" t="s">
        <v>55</v>
      </c>
      <c r="U48" s="1398"/>
    </row>
    <row r="49" spans="1:21" ht="8.25" customHeight="1">
      <c r="A49" s="1399" t="s">
        <v>61</v>
      </c>
      <c r="B49" s="1400">
        <v>123430.59490084986</v>
      </c>
      <c r="C49" s="1401">
        <v>261697.76119402985</v>
      </c>
      <c r="D49" s="1401">
        <v>388495.00831946754</v>
      </c>
      <c r="E49" s="1401">
        <v>214466.66666666666</v>
      </c>
      <c r="F49" s="1401">
        <v>355748.23766364553</v>
      </c>
      <c r="G49" s="1401">
        <v>354469.92864424054</v>
      </c>
      <c r="H49" s="1273">
        <v>323304.1709053917</v>
      </c>
      <c r="I49" s="1273">
        <v>226300.60728744938</v>
      </c>
      <c r="J49" s="275">
        <v>533169.2307692308</v>
      </c>
      <c r="K49" s="1271">
        <f t="shared" si="4"/>
        <v>46</v>
      </c>
      <c r="L49" s="1401">
        <v>988</v>
      </c>
      <c r="M49" s="1407">
        <v>975</v>
      </c>
      <c r="N49" s="1273">
        <v>223585</v>
      </c>
      <c r="O49" s="275">
        <v>519840</v>
      </c>
      <c r="P49" s="1274">
        <f t="shared" si="5"/>
        <v>135.60220945054454</v>
      </c>
      <c r="Q49" s="1404">
        <f t="shared" si="6"/>
        <v>331.95873048940456</v>
      </c>
      <c r="R49" s="1404">
        <v>2.023185896496282</v>
      </c>
      <c r="S49" s="1405">
        <f t="shared" si="7"/>
        <v>4.219651536458119</v>
      </c>
      <c r="T49" s="1406" t="s">
        <v>61</v>
      </c>
      <c r="U49" s="1398"/>
    </row>
    <row r="50" spans="1:21" ht="8.25" customHeight="1">
      <c r="A50" s="1399" t="s">
        <v>84</v>
      </c>
      <c r="B50" s="1400">
        <v>95174.27107478346</v>
      </c>
      <c r="C50" s="1401">
        <v>150709.52177365174</v>
      </c>
      <c r="D50" s="1401">
        <v>268786.6862817212</v>
      </c>
      <c r="E50" s="1401">
        <v>262292.6576411757</v>
      </c>
      <c r="F50" s="1401">
        <v>288021.7537017854</v>
      </c>
      <c r="G50" s="1401">
        <v>327534.5387406889</v>
      </c>
      <c r="H50" s="1273">
        <v>312241.548354237</v>
      </c>
      <c r="I50" s="1273">
        <v>322297.12866874645</v>
      </c>
      <c r="J50" s="275">
        <v>600701.661679506</v>
      </c>
      <c r="K50" s="1271">
        <f t="shared" si="4"/>
        <v>47</v>
      </c>
      <c r="L50" s="1402">
        <v>15707</v>
      </c>
      <c r="M50" s="1403">
        <v>15707</v>
      </c>
      <c r="N50" s="1273">
        <v>5062321</v>
      </c>
      <c r="O50" s="275">
        <v>9435221</v>
      </c>
      <c r="P50" s="1274">
        <f t="shared" si="5"/>
        <v>86.38132587799151</v>
      </c>
      <c r="Q50" s="1404">
        <f t="shared" si="6"/>
        <v>531.1597187936463</v>
      </c>
      <c r="R50" s="1404">
        <v>2.881419599442758</v>
      </c>
      <c r="S50" s="1405">
        <f t="shared" si="7"/>
        <v>4.754122224948832</v>
      </c>
      <c r="T50" s="1406" t="s">
        <v>84</v>
      </c>
      <c r="U50" s="1398"/>
    </row>
    <row r="51" spans="1:21" ht="8.25" customHeight="1">
      <c r="A51" s="1399" t="s">
        <v>59</v>
      </c>
      <c r="B51" s="1400">
        <v>113736.47711511789</v>
      </c>
      <c r="C51" s="1401">
        <v>154919.22264469793</v>
      </c>
      <c r="D51" s="1401">
        <v>241007.5497022062</v>
      </c>
      <c r="E51" s="1401">
        <v>316162.4267782427</v>
      </c>
      <c r="F51" s="1401">
        <v>338684.0358446731</v>
      </c>
      <c r="G51" s="1401">
        <v>366484.03681897337</v>
      </c>
      <c r="H51" s="1273">
        <v>560763.2758048456</v>
      </c>
      <c r="I51" s="1273">
        <v>473811.9863866523</v>
      </c>
      <c r="J51" s="275">
        <v>621822.0930232558</v>
      </c>
      <c r="K51" s="1271">
        <f t="shared" si="4"/>
        <v>48</v>
      </c>
      <c r="L51" s="1401">
        <v>12047</v>
      </c>
      <c r="M51" s="1407">
        <v>12040</v>
      </c>
      <c r="N51" s="1273">
        <v>5708013</v>
      </c>
      <c r="O51" s="275">
        <v>7486738</v>
      </c>
      <c r="P51" s="1274">
        <f t="shared" si="5"/>
        <v>31.23815160636745</v>
      </c>
      <c r="Q51" s="1404">
        <f t="shared" si="6"/>
        <v>446.7217807299247</v>
      </c>
      <c r="R51" s="1404">
        <v>4.236001573034787</v>
      </c>
      <c r="S51" s="1405">
        <f t="shared" si="7"/>
        <v>4.921275270224405</v>
      </c>
      <c r="T51" s="1406" t="s">
        <v>59</v>
      </c>
      <c r="U51" s="1398"/>
    </row>
    <row r="52" spans="1:21" ht="8.25" customHeight="1">
      <c r="A52" s="1399" t="s">
        <v>69</v>
      </c>
      <c r="B52" s="1400">
        <v>167117.07722114585</v>
      </c>
      <c r="C52" s="1401">
        <v>269640.63788836956</v>
      </c>
      <c r="D52" s="1401">
        <v>611276.0803743463</v>
      </c>
      <c r="E52" s="1401">
        <v>948240.2794653706</v>
      </c>
      <c r="F52" s="1401">
        <v>1025459.7141988446</v>
      </c>
      <c r="G52" s="1401">
        <v>1094495.8929114693</v>
      </c>
      <c r="H52" s="1273">
        <v>988273.2038236201</v>
      </c>
      <c r="I52" s="1273">
        <v>896842.7208371806</v>
      </c>
      <c r="J52" s="275">
        <v>753892.2321154437</v>
      </c>
      <c r="K52" s="1271">
        <f t="shared" si="4"/>
        <v>49</v>
      </c>
      <c r="L52" s="1401">
        <v>3249</v>
      </c>
      <c r="M52" s="1407">
        <v>3257</v>
      </c>
      <c r="N52" s="1273">
        <v>2913842</v>
      </c>
      <c r="O52" s="275">
        <v>2455427</v>
      </c>
      <c r="P52" s="1274">
        <f t="shared" si="5"/>
        <v>-15.939304116589826</v>
      </c>
      <c r="Q52" s="1404">
        <f t="shared" si="6"/>
        <v>351.1162142441127</v>
      </c>
      <c r="R52" s="1404">
        <v>8.018005633844213</v>
      </c>
      <c r="S52" s="1405">
        <f t="shared" si="7"/>
        <v>5.966515567637212</v>
      </c>
      <c r="T52" s="1406" t="s">
        <v>69</v>
      </c>
      <c r="U52" s="1398"/>
    </row>
    <row r="53" spans="1:21" ht="8.25" customHeight="1" thickBot="1">
      <c r="A53" s="1408" t="s">
        <v>81</v>
      </c>
      <c r="B53" s="1409">
        <v>502573.097568677</v>
      </c>
      <c r="C53" s="1410">
        <v>467785.53693358164</v>
      </c>
      <c r="D53" s="1410">
        <v>487394.640682095</v>
      </c>
      <c r="E53" s="1410">
        <v>1708181.0293237583</v>
      </c>
      <c r="F53" s="1410">
        <v>1614090.3573836817</v>
      </c>
      <c r="G53" s="1410">
        <v>1542966.2845583276</v>
      </c>
      <c r="H53" s="1275">
        <v>1894810.7081174438</v>
      </c>
      <c r="I53" s="1275">
        <v>1273414.0544264554</v>
      </c>
      <c r="J53" s="1347">
        <v>2370630.41982106</v>
      </c>
      <c r="K53" s="1271">
        <f t="shared" si="4"/>
        <v>50</v>
      </c>
      <c r="L53" s="1411">
        <v>2903</v>
      </c>
      <c r="M53" s="1412">
        <v>2906</v>
      </c>
      <c r="N53" s="1275">
        <v>3696721</v>
      </c>
      <c r="O53" s="1347">
        <v>6889052</v>
      </c>
      <c r="P53" s="1276">
        <f t="shared" si="5"/>
        <v>86.16336230785436</v>
      </c>
      <c r="Q53" s="1413">
        <f t="shared" si="6"/>
        <v>371.6986307642763</v>
      </c>
      <c r="R53" s="1413">
        <v>11.384650647637203</v>
      </c>
      <c r="S53" s="1414">
        <f t="shared" si="7"/>
        <v>18.761837173049365</v>
      </c>
      <c r="T53" s="1415" t="s">
        <v>81</v>
      </c>
      <c r="U53" s="1398"/>
    </row>
    <row r="54" spans="1:20" s="1376" customFormat="1" ht="8.25" customHeight="1">
      <c r="A54" s="1416" t="s">
        <v>50</v>
      </c>
      <c r="B54" s="1417" t="s">
        <v>145</v>
      </c>
      <c r="C54" s="1418" t="s">
        <v>145</v>
      </c>
      <c r="D54" s="1418" t="s">
        <v>145</v>
      </c>
      <c r="E54" s="1418"/>
      <c r="F54" s="1418"/>
      <c r="G54" s="1418"/>
      <c r="H54" s="1277"/>
      <c r="I54" s="1277"/>
      <c r="J54" s="1345"/>
      <c r="K54" s="1278"/>
      <c r="L54" s="1418">
        <v>810707</v>
      </c>
      <c r="M54" s="1419">
        <f>SUM(M4:M53)</f>
        <v>812871</v>
      </c>
      <c r="N54" s="1348">
        <v>90680489</v>
      </c>
      <c r="O54" s="1349">
        <v>102709383</v>
      </c>
      <c r="P54" s="1279"/>
      <c r="Q54" s="712"/>
      <c r="R54" s="712"/>
      <c r="S54" s="1420"/>
      <c r="T54" s="1421"/>
    </row>
    <row r="55" spans="1:20" s="1376" customFormat="1" ht="8.25" customHeight="1" thickBot="1">
      <c r="A55" s="1422" t="s">
        <v>162</v>
      </c>
      <c r="B55" s="1370">
        <v>39649.34600801742</v>
      </c>
      <c r="C55" s="1371">
        <v>54908</v>
      </c>
      <c r="D55" s="1371">
        <v>70615.75234689206</v>
      </c>
      <c r="E55" s="1371">
        <v>95492.22677634431</v>
      </c>
      <c r="F55" s="1371">
        <v>99673</v>
      </c>
      <c r="G55" s="1371">
        <v>107114</v>
      </c>
      <c r="H55" s="1371">
        <v>109518</v>
      </c>
      <c r="I55" s="1371">
        <v>111853.5907547363</v>
      </c>
      <c r="J55" s="1346">
        <v>126353.8531944183</v>
      </c>
      <c r="K55" s="1423"/>
      <c r="L55" s="1371">
        <f>L54/50</f>
        <v>16214.14</v>
      </c>
      <c r="M55" s="1424">
        <f>M54/50</f>
        <v>16257.42</v>
      </c>
      <c r="N55" s="1371">
        <v>1813609.78</v>
      </c>
      <c r="O55" s="1425">
        <f>O54/50</f>
        <v>2054187.66</v>
      </c>
      <c r="P55" s="1280">
        <f>(J55-I55)*100/I55</f>
        <v>12.96360925191667</v>
      </c>
      <c r="Q55" s="1426">
        <f>(J55-B55)*100/B55</f>
        <v>218.67827824667907</v>
      </c>
      <c r="R55" s="1426">
        <v>1</v>
      </c>
      <c r="S55" s="1427">
        <f>J55/J$55</f>
        <v>1</v>
      </c>
      <c r="T55" s="1428"/>
    </row>
  </sheetData>
  <mergeCells count="5">
    <mergeCell ref="A1:T1"/>
    <mergeCell ref="B2:K2"/>
    <mergeCell ref="N2:O2"/>
    <mergeCell ref="P2:Q2"/>
    <mergeCell ref="R2:S2"/>
  </mergeCells>
  <printOptions/>
  <pageMargins left="0.75" right="0.75" top="1" bottom="1" header="0.5" footer="0.5"/>
  <pageSetup horizontalDpi="600" verticalDpi="600" orientation="landscape" r:id="rId3"/>
  <ignoredErrors>
    <ignoredError sqref="Q3" twoDigitTextYear="1"/>
    <ignoredError sqref="M54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K61" sqref="K61"/>
    </sheetView>
  </sheetViews>
  <sheetFormatPr defaultColWidth="9.140625" defaultRowHeight="8.25" customHeight="1"/>
  <cols>
    <col min="1" max="1" width="6.7109375" style="339" customWidth="1"/>
    <col min="2" max="3" width="5.57421875" style="1259" bestFit="1" customWidth="1"/>
    <col min="4" max="4" width="6.00390625" style="1259" bestFit="1" customWidth="1"/>
    <col min="5" max="6" width="5.57421875" style="1259" bestFit="1" customWidth="1"/>
    <col min="7" max="7" width="5.57421875" style="296" bestFit="1" customWidth="1"/>
    <col min="8" max="8" width="6.421875" style="296" bestFit="1" customWidth="1"/>
    <col min="9" max="9" width="8.8515625" style="411" customWidth="1"/>
    <col min="10" max="10" width="5.8515625" style="339" customWidth="1"/>
    <col min="11" max="11" width="7.140625" style="411" customWidth="1"/>
    <col min="12" max="12" width="14.140625" style="1260" customWidth="1"/>
    <col min="13" max="13" width="11.7109375" style="1261" customWidth="1"/>
    <col min="14" max="14" width="7.00390625" style="82" customWidth="1"/>
    <col min="15" max="15" width="5.28125" style="1172" bestFit="1" customWidth="1"/>
    <col min="16" max="16" width="8.140625" style="339" customWidth="1"/>
    <col min="17" max="17" width="4.28125" style="1262" bestFit="1" customWidth="1"/>
    <col min="18" max="18" width="3.8515625" style="339" bestFit="1" customWidth="1"/>
    <col min="19" max="16384" width="9.140625" style="339" customWidth="1"/>
  </cols>
  <sheetData>
    <row r="1" spans="1:18" ht="8.25" customHeight="1" thickBot="1">
      <c r="A1" s="1741" t="s">
        <v>212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</row>
    <row r="2" spans="1:18" s="58" customFormat="1" ht="8.25" customHeight="1">
      <c r="A2" s="1191"/>
      <c r="B2" s="1192" t="s">
        <v>183</v>
      </c>
      <c r="C2" s="153"/>
      <c r="D2" s="153"/>
      <c r="E2" s="153"/>
      <c r="F2" s="153"/>
      <c r="G2" s="1193"/>
      <c r="H2" s="154"/>
      <c r="I2" s="1194"/>
      <c r="J2" s="1195" t="s">
        <v>179</v>
      </c>
      <c r="K2" s="1124" t="s">
        <v>179</v>
      </c>
      <c r="L2" s="1196" t="s">
        <v>184</v>
      </c>
      <c r="M2" s="1197"/>
      <c r="N2" s="1198" t="s">
        <v>185</v>
      </c>
      <c r="O2" s="1199"/>
      <c r="P2" s="342" t="s">
        <v>161</v>
      </c>
      <c r="Q2" s="157"/>
      <c r="R2" s="1200"/>
    </row>
    <row r="3" spans="1:18" s="58" customFormat="1" ht="8.25" customHeight="1" thickBot="1">
      <c r="A3" s="1201" t="s">
        <v>150</v>
      </c>
      <c r="B3" s="1202">
        <v>1984</v>
      </c>
      <c r="C3" s="1203">
        <v>1990</v>
      </c>
      <c r="D3" s="1203">
        <v>1995</v>
      </c>
      <c r="E3" s="1203">
        <v>2000</v>
      </c>
      <c r="F3" s="1203">
        <v>2002</v>
      </c>
      <c r="G3" s="1203">
        <v>2004</v>
      </c>
      <c r="H3" s="1105">
        <v>2005</v>
      </c>
      <c r="I3" s="1105" t="s">
        <v>157</v>
      </c>
      <c r="J3" s="242">
        <v>2004</v>
      </c>
      <c r="K3" s="1132">
        <v>2005</v>
      </c>
      <c r="L3" s="1204">
        <v>2004</v>
      </c>
      <c r="M3" s="1205">
        <v>2005</v>
      </c>
      <c r="N3" s="1206" t="s">
        <v>154</v>
      </c>
      <c r="O3" s="1207" t="s">
        <v>172</v>
      </c>
      <c r="P3" s="1208" t="s">
        <v>164</v>
      </c>
      <c r="Q3" s="1209" t="s">
        <v>173</v>
      </c>
      <c r="R3" s="1210" t="s">
        <v>152</v>
      </c>
    </row>
    <row r="4" spans="1:18" s="84" customFormat="1" ht="8.25" customHeight="1">
      <c r="A4" s="1211" t="s">
        <v>90</v>
      </c>
      <c r="B4" s="181">
        <v>5252.243542069513</v>
      </c>
      <c r="C4" s="1212">
        <v>7029.244555791097</v>
      </c>
      <c r="D4" s="1213">
        <v>8541.18296075986</v>
      </c>
      <c r="E4" s="1213">
        <v>11568.350152208826</v>
      </c>
      <c r="F4" s="1213">
        <v>15600.930745796051</v>
      </c>
      <c r="G4" s="1213">
        <v>16112.384056755267</v>
      </c>
      <c r="H4" s="1214">
        <v>17935.404742436633</v>
      </c>
      <c r="I4" s="1215">
        <f aca="true" t="shared" si="0" ref="I4:I35">RANK(H4,H$4:H$53,1)</f>
        <v>1</v>
      </c>
      <c r="J4" s="1263">
        <v>41723</v>
      </c>
      <c r="K4" s="1083">
        <v>41582</v>
      </c>
      <c r="L4" s="1216">
        <v>672257</v>
      </c>
      <c r="M4" s="1217">
        <v>745790</v>
      </c>
      <c r="N4" s="1218">
        <f aca="true" t="shared" si="1" ref="N4:N35">(H4-G4)*100/G4</f>
        <v>11.314406851648048</v>
      </c>
      <c r="O4" s="1219">
        <f aca="true" t="shared" si="2" ref="O4:O35">(H4-$B4)*100/$B4</f>
        <v>241.48082812187423</v>
      </c>
      <c r="P4" s="361">
        <v>0.2736274840783448</v>
      </c>
      <c r="Q4" s="1220">
        <f aca="true" t="shared" si="3" ref="Q4:Q35">H4/H$55</f>
        <v>0.2897911192451217</v>
      </c>
      <c r="R4" s="399" t="s">
        <v>90</v>
      </c>
    </row>
    <row r="5" spans="1:18" s="84" customFormat="1" ht="8.25" customHeight="1">
      <c r="A5" s="269" t="s">
        <v>95</v>
      </c>
      <c r="B5" s="191">
        <v>7385.893176590851</v>
      </c>
      <c r="C5" s="1144">
        <v>16783.197299566003</v>
      </c>
      <c r="D5" s="1177">
        <v>15949.093652938389</v>
      </c>
      <c r="E5" s="1177">
        <v>21951.921083546404</v>
      </c>
      <c r="F5" s="1177">
        <v>28149.262877753266</v>
      </c>
      <c r="G5" s="1177">
        <v>20208.84964980274</v>
      </c>
      <c r="H5" s="1221">
        <v>19297.422431069033</v>
      </c>
      <c r="I5" s="1222">
        <f t="shared" si="0"/>
        <v>2</v>
      </c>
      <c r="J5" s="1264">
        <v>57539</v>
      </c>
      <c r="K5" s="1084">
        <v>57884</v>
      </c>
      <c r="L5" s="1045">
        <v>1162797</v>
      </c>
      <c r="M5" s="1223">
        <v>1117012</v>
      </c>
      <c r="N5" s="1224">
        <f t="shared" si="1"/>
        <v>-4.510040079112592</v>
      </c>
      <c r="O5" s="533">
        <f t="shared" si="2"/>
        <v>161.27405270673376</v>
      </c>
      <c r="P5" s="369">
        <v>0.34319543689592524</v>
      </c>
      <c r="Q5" s="1225">
        <f t="shared" si="3"/>
        <v>0.3117979061612008</v>
      </c>
      <c r="R5" s="279" t="s">
        <v>95</v>
      </c>
    </row>
    <row r="6" spans="1:18" s="84" customFormat="1" ht="8.25" customHeight="1">
      <c r="A6" s="269" t="s">
        <v>99</v>
      </c>
      <c r="B6" s="191">
        <v>8634.615384615385</v>
      </c>
      <c r="C6" s="1144">
        <v>6343.122346828866</v>
      </c>
      <c r="D6" s="1177">
        <v>14282.62635097145</v>
      </c>
      <c r="E6" s="1177">
        <v>19818.31014910449</v>
      </c>
      <c r="F6" s="1177">
        <v>19064.24736703142</v>
      </c>
      <c r="G6" s="1177">
        <v>17584.596404652802</v>
      </c>
      <c r="H6" s="1221">
        <v>19778.33250124813</v>
      </c>
      <c r="I6" s="1222">
        <f t="shared" si="0"/>
        <v>3</v>
      </c>
      <c r="J6" s="1264">
        <v>34044</v>
      </c>
      <c r="K6" s="1084">
        <v>34051</v>
      </c>
      <c r="L6" s="1045">
        <v>598650</v>
      </c>
      <c r="M6" s="1223">
        <v>673472</v>
      </c>
      <c r="N6" s="1224">
        <f t="shared" si="1"/>
        <v>12.475328100307575</v>
      </c>
      <c r="O6" s="533">
        <f t="shared" si="2"/>
        <v>129.0586392126732</v>
      </c>
      <c r="P6" s="369">
        <v>0.29862923176293915</v>
      </c>
      <c r="Q6" s="1225">
        <f t="shared" si="3"/>
        <v>0.31956820571645445</v>
      </c>
      <c r="R6" s="279" t="s">
        <v>99</v>
      </c>
    </row>
    <row r="7" spans="1:18" s="84" customFormat="1" ht="8.25" customHeight="1">
      <c r="A7" s="269" t="s">
        <v>80</v>
      </c>
      <c r="B7" s="191">
        <v>13821.282401091405</v>
      </c>
      <c r="C7" s="1144">
        <v>20526.406712734453</v>
      </c>
      <c r="D7" s="1177">
        <v>32143.283582089553</v>
      </c>
      <c r="E7" s="1177">
        <v>40760.52828307999</v>
      </c>
      <c r="F7" s="1177">
        <v>38645.78672632364</v>
      </c>
      <c r="G7" s="1177">
        <v>20778.804083616917</v>
      </c>
      <c r="H7" s="1221">
        <v>21349.65034965035</v>
      </c>
      <c r="I7" s="1222">
        <f t="shared" si="0"/>
        <v>4</v>
      </c>
      <c r="J7" s="1264">
        <v>4114</v>
      </c>
      <c r="K7" s="1084">
        <v>4004</v>
      </c>
      <c r="L7" s="1045">
        <v>85484</v>
      </c>
      <c r="M7" s="1223">
        <v>85484</v>
      </c>
      <c r="N7" s="1224">
        <f t="shared" si="1"/>
        <v>2.7472527472527557</v>
      </c>
      <c r="O7" s="533">
        <f t="shared" si="2"/>
        <v>54.46938807910085</v>
      </c>
      <c r="P7" s="369">
        <v>0.35287464992948525</v>
      </c>
      <c r="Q7" s="1225">
        <f t="shared" si="3"/>
        <v>0.3449567578298568</v>
      </c>
      <c r="R7" s="279" t="s">
        <v>80</v>
      </c>
    </row>
    <row r="8" spans="1:18" s="84" customFormat="1" ht="8.25" customHeight="1">
      <c r="A8" s="269" t="s">
        <v>82</v>
      </c>
      <c r="B8" s="191">
        <v>17954.618732871193</v>
      </c>
      <c r="C8" s="1144">
        <v>19658.049353701528</v>
      </c>
      <c r="D8" s="1177">
        <v>27035.16406997998</v>
      </c>
      <c r="E8" s="1177">
        <v>38058.818441311305</v>
      </c>
      <c r="F8" s="1177">
        <v>40891.19889119889</v>
      </c>
      <c r="G8" s="1177">
        <v>25232.186934342604</v>
      </c>
      <c r="H8" s="1221">
        <v>24049.24211388775</v>
      </c>
      <c r="I8" s="1222">
        <f t="shared" si="0"/>
        <v>5</v>
      </c>
      <c r="J8" s="1264">
        <v>12154</v>
      </c>
      <c r="K8" s="1084">
        <v>12205</v>
      </c>
      <c r="L8" s="1045">
        <v>306672</v>
      </c>
      <c r="M8" s="1223">
        <v>293521</v>
      </c>
      <c r="N8" s="1224">
        <f t="shared" si="1"/>
        <v>-4.688237383200386</v>
      </c>
      <c r="O8" s="533">
        <f t="shared" si="2"/>
        <v>33.94459927939635</v>
      </c>
      <c r="P8" s="369">
        <v>0.4285039261923497</v>
      </c>
      <c r="Q8" s="1225">
        <f t="shared" si="3"/>
        <v>0.38857538423376736</v>
      </c>
      <c r="R8" s="279" t="s">
        <v>82</v>
      </c>
    </row>
    <row r="9" spans="1:18" s="84" customFormat="1" ht="8.25" customHeight="1">
      <c r="A9" s="269" t="s">
        <v>77</v>
      </c>
      <c r="B9" s="191">
        <v>4435.283411336454</v>
      </c>
      <c r="C9" s="1144">
        <v>9253.998918167064</v>
      </c>
      <c r="D9" s="1177">
        <v>12869.981489755537</v>
      </c>
      <c r="E9" s="1177">
        <v>18554.01946373359</v>
      </c>
      <c r="F9" s="1177">
        <v>22841.03955087365</v>
      </c>
      <c r="G9" s="1177">
        <v>23335.673645737825</v>
      </c>
      <c r="H9" s="1221">
        <v>26012.68504242971</v>
      </c>
      <c r="I9" s="1222">
        <f t="shared" si="0"/>
        <v>6</v>
      </c>
      <c r="J9" s="1264">
        <v>79619</v>
      </c>
      <c r="K9" s="1085">
        <v>79779</v>
      </c>
      <c r="L9" s="1045">
        <v>1857963</v>
      </c>
      <c r="M9" s="1223">
        <v>2075266</v>
      </c>
      <c r="N9" s="1224">
        <f t="shared" si="1"/>
        <v>11.47175537904745</v>
      </c>
      <c r="O9" s="533">
        <f t="shared" si="2"/>
        <v>486.4943145671831</v>
      </c>
      <c r="P9" s="369">
        <v>0.39629651617443223</v>
      </c>
      <c r="Q9" s="1225">
        <f t="shared" si="3"/>
        <v>0.42029969333117073</v>
      </c>
      <c r="R9" s="279" t="s">
        <v>77</v>
      </c>
    </row>
    <row r="10" spans="1:18" s="84" customFormat="1" ht="8.25" customHeight="1">
      <c r="A10" s="269" t="s">
        <v>74</v>
      </c>
      <c r="B10" s="191">
        <v>9871.027632515394</v>
      </c>
      <c r="C10" s="1144">
        <v>11712.124486708452</v>
      </c>
      <c r="D10" s="1177">
        <v>19496.570898980535</v>
      </c>
      <c r="E10" s="1177">
        <v>29602.209262859084</v>
      </c>
      <c r="F10" s="1177">
        <v>38084.47101605596</v>
      </c>
      <c r="G10" s="1177">
        <v>34343.96846416803</v>
      </c>
      <c r="H10" s="1221">
        <v>28978.684080827996</v>
      </c>
      <c r="I10" s="1222">
        <f t="shared" si="0"/>
        <v>7</v>
      </c>
      <c r="J10" s="1264">
        <v>32471</v>
      </c>
      <c r="K10" s="1085">
        <v>32464</v>
      </c>
      <c r="L10" s="1045">
        <v>1115183</v>
      </c>
      <c r="M10" s="1223">
        <v>940764</v>
      </c>
      <c r="N10" s="1224">
        <f t="shared" si="1"/>
        <v>-15.622202742638132</v>
      </c>
      <c r="O10" s="533">
        <f t="shared" si="2"/>
        <v>193.57312287700967</v>
      </c>
      <c r="P10" s="369">
        <v>0.5832441463047391</v>
      </c>
      <c r="Q10" s="1225">
        <f t="shared" si="3"/>
        <v>0.4682227925508777</v>
      </c>
      <c r="R10" s="279" t="s">
        <v>74</v>
      </c>
    </row>
    <row r="11" spans="1:18" s="84" customFormat="1" ht="8.25" customHeight="1">
      <c r="A11" s="269" t="s">
        <v>71</v>
      </c>
      <c r="B11" s="1226">
        <v>10278.2847855982</v>
      </c>
      <c r="C11" s="1144">
        <v>17200.51504155449</v>
      </c>
      <c r="D11" s="1177">
        <v>18257.31336297683</v>
      </c>
      <c r="E11" s="1177">
        <v>25174.80149462868</v>
      </c>
      <c r="F11" s="1177">
        <v>30426.853473438412</v>
      </c>
      <c r="G11" s="1177">
        <v>35579.24637681159</v>
      </c>
      <c r="H11" s="1221">
        <v>29542.146476278213</v>
      </c>
      <c r="I11" s="1222">
        <f t="shared" si="0"/>
        <v>8</v>
      </c>
      <c r="J11" s="1264">
        <v>8625</v>
      </c>
      <c r="K11" s="1085">
        <v>8684</v>
      </c>
      <c r="L11" s="1045">
        <v>306871</v>
      </c>
      <c r="M11" s="1223">
        <v>256544</v>
      </c>
      <c r="N11" s="1224">
        <f t="shared" si="1"/>
        <v>-16.96803759302782</v>
      </c>
      <c r="O11" s="533">
        <f t="shared" si="2"/>
        <v>187.42292213650558</v>
      </c>
      <c r="P11" s="369">
        <v>0.6042221707971788</v>
      </c>
      <c r="Q11" s="1225">
        <f t="shared" si="3"/>
        <v>0.4773269304599435</v>
      </c>
      <c r="R11" s="279" t="s">
        <v>71</v>
      </c>
    </row>
    <row r="12" spans="1:18" s="84" customFormat="1" ht="8.25" customHeight="1">
      <c r="A12" s="269" t="s">
        <v>67</v>
      </c>
      <c r="B12" s="191">
        <v>16496.656050955415</v>
      </c>
      <c r="C12" s="1144">
        <v>15029.746122834418</v>
      </c>
      <c r="D12" s="1177">
        <v>20444.274642506276</v>
      </c>
      <c r="E12" s="1177">
        <v>33079.790902820634</v>
      </c>
      <c r="F12" s="1177">
        <v>37331.211112718855</v>
      </c>
      <c r="G12" s="1177">
        <v>38960.10667051065</v>
      </c>
      <c r="H12" s="1221">
        <v>30546.175188267935</v>
      </c>
      <c r="I12" s="1222">
        <f t="shared" si="0"/>
        <v>9</v>
      </c>
      <c r="J12" s="1264">
        <v>27749</v>
      </c>
      <c r="K12" s="1085">
        <v>27753</v>
      </c>
      <c r="L12" s="1045">
        <v>1081104</v>
      </c>
      <c r="M12" s="1223">
        <v>847748</v>
      </c>
      <c r="N12" s="1224">
        <f t="shared" si="1"/>
        <v>-21.59627424380569</v>
      </c>
      <c r="O12" s="533">
        <f t="shared" si="2"/>
        <v>85.16586085031962</v>
      </c>
      <c r="P12" s="369">
        <v>0.6616374045035397</v>
      </c>
      <c r="Q12" s="1225">
        <f t="shared" si="3"/>
        <v>0.49354951413620185</v>
      </c>
      <c r="R12" s="279" t="s">
        <v>67</v>
      </c>
    </row>
    <row r="13" spans="1:18" s="84" customFormat="1" ht="8.25" customHeight="1">
      <c r="A13" s="269" t="s">
        <v>76</v>
      </c>
      <c r="B13" s="191">
        <v>19746.61558109834</v>
      </c>
      <c r="C13" s="1144">
        <v>23288.360755636804</v>
      </c>
      <c r="D13" s="1177">
        <v>22485.405935737064</v>
      </c>
      <c r="E13" s="1177">
        <v>42297.758353306075</v>
      </c>
      <c r="F13" s="1177">
        <v>35175.521591460456</v>
      </c>
      <c r="G13" s="1177">
        <v>47668.48418756816</v>
      </c>
      <c r="H13" s="1221">
        <v>33438</v>
      </c>
      <c r="I13" s="1222">
        <f t="shared" si="0"/>
        <v>10</v>
      </c>
      <c r="J13" s="1264">
        <v>8253</v>
      </c>
      <c r="K13" s="1085">
        <v>10789</v>
      </c>
      <c r="L13" s="1045">
        <v>393408</v>
      </c>
      <c r="M13" s="1223">
        <v>360763</v>
      </c>
      <c r="N13" s="1224">
        <f t="shared" si="1"/>
        <v>-29.853024341142028</v>
      </c>
      <c r="O13" s="533">
        <f t="shared" si="2"/>
        <v>69.33534692399233</v>
      </c>
      <c r="P13" s="369">
        <v>0.8095268429630107</v>
      </c>
      <c r="Q13" s="1225">
        <f t="shared" si="3"/>
        <v>0.540274144044877</v>
      </c>
      <c r="R13" s="279" t="s">
        <v>76</v>
      </c>
    </row>
    <row r="14" spans="1:18" s="84" customFormat="1" ht="8.25" customHeight="1">
      <c r="A14" s="269" t="s">
        <v>86</v>
      </c>
      <c r="B14" s="191">
        <v>17996.629901960783</v>
      </c>
      <c r="C14" s="1144">
        <v>28568.23076923077</v>
      </c>
      <c r="D14" s="1177">
        <v>25031.338162409455</v>
      </c>
      <c r="E14" s="1177">
        <v>58181.61468437547</v>
      </c>
      <c r="F14" s="1177">
        <v>45337.907375643226</v>
      </c>
      <c r="G14" s="1177">
        <v>37950.39593605259</v>
      </c>
      <c r="H14" s="1221">
        <v>35719.17245500037</v>
      </c>
      <c r="I14" s="1222">
        <f t="shared" si="0"/>
        <v>11</v>
      </c>
      <c r="J14" s="1264">
        <v>13386</v>
      </c>
      <c r="K14" s="1084">
        <v>13389</v>
      </c>
      <c r="L14" s="1045">
        <v>508004</v>
      </c>
      <c r="M14" s="1223">
        <v>478244</v>
      </c>
      <c r="N14" s="1224">
        <f t="shared" si="1"/>
        <v>-5.879315422194515</v>
      </c>
      <c r="O14" s="533">
        <f t="shared" si="2"/>
        <v>98.47700735963164</v>
      </c>
      <c r="P14" s="369">
        <v>0.6444900595207331</v>
      </c>
      <c r="Q14" s="1225">
        <f t="shared" si="3"/>
        <v>0.5771321647262597</v>
      </c>
      <c r="R14" s="279" t="s">
        <v>86</v>
      </c>
    </row>
    <row r="15" spans="1:18" s="84" customFormat="1" ht="8.25" customHeight="1">
      <c r="A15" s="269" t="s">
        <v>100</v>
      </c>
      <c r="B15" s="191">
        <v>28596.194503171246</v>
      </c>
      <c r="C15" s="1144">
        <v>27130.93265029381</v>
      </c>
      <c r="D15" s="1177">
        <v>22294.273127753302</v>
      </c>
      <c r="E15" s="1177">
        <v>31573.925807312517</v>
      </c>
      <c r="F15" s="1177">
        <v>34977.067314177795</v>
      </c>
      <c r="G15" s="1177">
        <v>37142.603953646896</v>
      </c>
      <c r="H15" s="1221">
        <v>36132.495948136144</v>
      </c>
      <c r="I15" s="1222">
        <f t="shared" si="0"/>
        <v>12</v>
      </c>
      <c r="J15" s="1264">
        <v>7335</v>
      </c>
      <c r="K15" s="1084">
        <v>7404</v>
      </c>
      <c r="L15" s="1045">
        <v>272441</v>
      </c>
      <c r="M15" s="1223">
        <v>267525</v>
      </c>
      <c r="N15" s="1224">
        <f t="shared" si="1"/>
        <v>-2.7195400914037786</v>
      </c>
      <c r="O15" s="533">
        <f t="shared" si="2"/>
        <v>26.354211026677486</v>
      </c>
      <c r="P15" s="369">
        <v>0.6307717862331957</v>
      </c>
      <c r="Q15" s="1225">
        <f t="shared" si="3"/>
        <v>0.5838104348520917</v>
      </c>
      <c r="R15" s="279" t="s">
        <v>100</v>
      </c>
    </row>
    <row r="16" spans="1:18" s="84" customFormat="1" ht="8.25" customHeight="1">
      <c r="A16" s="269" t="s">
        <v>79</v>
      </c>
      <c r="B16" s="191">
        <v>14964.179104477613</v>
      </c>
      <c r="C16" s="1144">
        <v>21474.46746425445</v>
      </c>
      <c r="D16" s="1227">
        <v>32254.842791784293</v>
      </c>
      <c r="E16" s="1177">
        <v>37177.09448282573</v>
      </c>
      <c r="F16" s="1177">
        <v>31470.324965946682</v>
      </c>
      <c r="G16" s="1177">
        <v>37893.65017530191</v>
      </c>
      <c r="H16" s="1221">
        <v>37695.397815912635</v>
      </c>
      <c r="I16" s="1222">
        <f t="shared" si="0"/>
        <v>13</v>
      </c>
      <c r="J16" s="1264">
        <v>10268</v>
      </c>
      <c r="K16" s="1084">
        <v>10256</v>
      </c>
      <c r="L16" s="1045">
        <v>389092</v>
      </c>
      <c r="M16" s="1223">
        <v>386604</v>
      </c>
      <c r="N16" s="1224">
        <f t="shared" si="1"/>
        <v>-0.523180951088455</v>
      </c>
      <c r="O16" s="533">
        <f t="shared" si="2"/>
        <v>151.90421440915085</v>
      </c>
      <c r="P16" s="369">
        <v>0.643526378435946</v>
      </c>
      <c r="Q16" s="1225">
        <f t="shared" si="3"/>
        <v>0.6090630058443485</v>
      </c>
      <c r="R16" s="279" t="s">
        <v>79</v>
      </c>
    </row>
    <row r="17" spans="1:18" s="84" customFormat="1" ht="8.25" customHeight="1">
      <c r="A17" s="269" t="s">
        <v>78</v>
      </c>
      <c r="B17" s="191">
        <v>12914.293537787513</v>
      </c>
      <c r="C17" s="1144">
        <v>8528.161386406715</v>
      </c>
      <c r="D17" s="1177">
        <v>16258.648648648648</v>
      </c>
      <c r="E17" s="1177">
        <v>21220.97580754156</v>
      </c>
      <c r="F17" s="1177">
        <v>28778.243243243243</v>
      </c>
      <c r="G17" s="1177">
        <v>28561.377447670493</v>
      </c>
      <c r="H17" s="1221">
        <v>38430.92505064146</v>
      </c>
      <c r="I17" s="1222">
        <f t="shared" si="0"/>
        <v>14</v>
      </c>
      <c r="J17" s="1264">
        <v>7405</v>
      </c>
      <c r="K17" s="1085">
        <v>7405</v>
      </c>
      <c r="L17" s="1045">
        <v>211497</v>
      </c>
      <c r="M17" s="1223">
        <v>284581</v>
      </c>
      <c r="N17" s="1224">
        <f t="shared" si="1"/>
        <v>34.5555728922869</v>
      </c>
      <c r="O17" s="533">
        <f t="shared" si="2"/>
        <v>197.58441635379987</v>
      </c>
      <c r="P17" s="369">
        <v>0.4850416813110577</v>
      </c>
      <c r="Q17" s="1225">
        <f t="shared" si="3"/>
        <v>0.6209472796395759</v>
      </c>
      <c r="R17" s="279" t="s">
        <v>78</v>
      </c>
    </row>
    <row r="18" spans="1:18" s="84" customFormat="1" ht="8.25" customHeight="1">
      <c r="A18" s="269" t="s">
        <v>53</v>
      </c>
      <c r="B18" s="191">
        <v>9562.038358885235</v>
      </c>
      <c r="C18" s="1144">
        <v>13219.787680533267</v>
      </c>
      <c r="D18" s="1177">
        <v>22112.157007505848</v>
      </c>
      <c r="E18" s="1177">
        <v>27892.39037498473</v>
      </c>
      <c r="F18" s="1177">
        <v>46193.2844932845</v>
      </c>
      <c r="G18" s="1177">
        <v>48499.60411718131</v>
      </c>
      <c r="H18" s="1221">
        <v>38852.71223546582</v>
      </c>
      <c r="I18" s="1222">
        <f t="shared" si="0"/>
        <v>15</v>
      </c>
      <c r="J18" s="1264">
        <v>16419</v>
      </c>
      <c r="K18" s="1084">
        <v>16444</v>
      </c>
      <c r="L18" s="1045">
        <v>796315</v>
      </c>
      <c r="M18" s="1223">
        <v>638894</v>
      </c>
      <c r="N18" s="1224">
        <f t="shared" si="1"/>
        <v>-19.89066108335102</v>
      </c>
      <c r="O18" s="533">
        <f t="shared" si="2"/>
        <v>306.3224887543263</v>
      </c>
      <c r="P18" s="369">
        <v>0.8236412815530014</v>
      </c>
      <c r="Q18" s="1225">
        <f t="shared" si="3"/>
        <v>0.6277623017775649</v>
      </c>
      <c r="R18" s="279" t="s">
        <v>53</v>
      </c>
    </row>
    <row r="19" spans="1:18" s="84" customFormat="1" ht="8.25" customHeight="1">
      <c r="A19" s="269" t="s">
        <v>91</v>
      </c>
      <c r="B19" s="191">
        <v>13621.580547112462</v>
      </c>
      <c r="C19" s="1144">
        <v>14790.114163843935</v>
      </c>
      <c r="D19" s="1177">
        <v>21474.720528455287</v>
      </c>
      <c r="E19" s="1177">
        <v>40752.54712175242</v>
      </c>
      <c r="F19" s="1177">
        <v>35578.48101265823</v>
      </c>
      <c r="G19" s="1177">
        <v>35068.7319704001</v>
      </c>
      <c r="H19" s="1221">
        <v>40045.658123911424</v>
      </c>
      <c r="I19" s="1222">
        <f t="shared" si="0"/>
        <v>16</v>
      </c>
      <c r="J19" s="1264">
        <v>7973</v>
      </c>
      <c r="K19" s="1084">
        <v>8038</v>
      </c>
      <c r="L19" s="1045">
        <v>279603</v>
      </c>
      <c r="M19" s="1223">
        <v>321887</v>
      </c>
      <c r="N19" s="1224">
        <f t="shared" si="1"/>
        <v>14.191919336325363</v>
      </c>
      <c r="O19" s="533">
        <f t="shared" si="2"/>
        <v>193.98686874410035</v>
      </c>
      <c r="P19" s="369">
        <v>0.5955523940515358</v>
      </c>
      <c r="Q19" s="1225">
        <f t="shared" si="3"/>
        <v>0.6470373128060894</v>
      </c>
      <c r="R19" s="279" t="s">
        <v>91</v>
      </c>
    </row>
    <row r="20" spans="1:18" s="84" customFormat="1" ht="8.25" customHeight="1">
      <c r="A20" s="269" t="s">
        <v>96</v>
      </c>
      <c r="B20" s="191">
        <v>14097.595981341945</v>
      </c>
      <c r="C20" s="1144">
        <v>18998.93465909091</v>
      </c>
      <c r="D20" s="1177">
        <v>26331.923890063426</v>
      </c>
      <c r="E20" s="1177">
        <v>41041.52005629838</v>
      </c>
      <c r="F20" s="1177">
        <v>25660.33086941218</v>
      </c>
      <c r="G20" s="1177">
        <v>40616.168717047454</v>
      </c>
      <c r="H20" s="1221">
        <v>43798.17158931083</v>
      </c>
      <c r="I20" s="1222">
        <f t="shared" si="0"/>
        <v>17</v>
      </c>
      <c r="J20" s="1264">
        <v>2845</v>
      </c>
      <c r="K20" s="1084">
        <v>2844</v>
      </c>
      <c r="L20" s="1045">
        <v>115553</v>
      </c>
      <c r="M20" s="1223">
        <v>124562</v>
      </c>
      <c r="N20" s="1224">
        <f t="shared" si="1"/>
        <v>7.834325522997494</v>
      </c>
      <c r="O20" s="533">
        <f t="shared" si="2"/>
        <v>210.67830038027301</v>
      </c>
      <c r="P20" s="369">
        <v>0.6897613673929122</v>
      </c>
      <c r="Q20" s="1225">
        <f t="shared" si="3"/>
        <v>0.7076685108602655</v>
      </c>
      <c r="R20" s="279" t="s">
        <v>96</v>
      </c>
    </row>
    <row r="21" spans="1:18" s="84" customFormat="1" ht="8.25" customHeight="1">
      <c r="A21" s="269" t="s">
        <v>88</v>
      </c>
      <c r="B21" s="191">
        <v>17702.363636363636</v>
      </c>
      <c r="C21" s="1144">
        <v>28358.91865257122</v>
      </c>
      <c r="D21" s="1177">
        <v>32633.65665061385</v>
      </c>
      <c r="E21" s="1177">
        <v>53411.01022870935</v>
      </c>
      <c r="F21" s="1177">
        <v>61110.849655108774</v>
      </c>
      <c r="G21" s="1177">
        <v>44266.54038070597</v>
      </c>
      <c r="H21" s="1221">
        <v>49030.057990435045</v>
      </c>
      <c r="I21" s="1222">
        <f t="shared" si="0"/>
        <v>18</v>
      </c>
      <c r="J21" s="1264">
        <v>43288</v>
      </c>
      <c r="K21" s="1084">
        <v>43283</v>
      </c>
      <c r="L21" s="1045">
        <v>1916210</v>
      </c>
      <c r="M21" s="1223">
        <v>2122168</v>
      </c>
      <c r="N21" s="1224">
        <f t="shared" si="1"/>
        <v>10.760989155152734</v>
      </c>
      <c r="O21" s="533">
        <f t="shared" si="2"/>
        <v>176.96899124656466</v>
      </c>
      <c r="P21" s="369">
        <v>0.7517535599051672</v>
      </c>
      <c r="Q21" s="1225">
        <f t="shared" si="3"/>
        <v>0.7922026620387875</v>
      </c>
      <c r="R21" s="279" t="s">
        <v>88</v>
      </c>
    </row>
    <row r="22" spans="1:18" s="84" customFormat="1" ht="8.25" customHeight="1">
      <c r="A22" s="269" t="s">
        <v>75</v>
      </c>
      <c r="B22" s="191">
        <v>18703.40953118946</v>
      </c>
      <c r="C22" s="1144">
        <v>22718.196611467407</v>
      </c>
      <c r="D22" s="1177">
        <v>32258.57519788918</v>
      </c>
      <c r="E22" s="1177">
        <v>56361.57718120806</v>
      </c>
      <c r="F22" s="1177">
        <v>54505.425206343316</v>
      </c>
      <c r="G22" s="1177">
        <v>52313.97691884961</v>
      </c>
      <c r="H22" s="1221">
        <v>51202.228717573984</v>
      </c>
      <c r="I22" s="1222">
        <f t="shared" si="0"/>
        <v>19</v>
      </c>
      <c r="J22" s="1264">
        <v>10918</v>
      </c>
      <c r="K22" s="1085">
        <v>10948</v>
      </c>
      <c r="L22" s="1045">
        <v>571164</v>
      </c>
      <c r="M22" s="1223">
        <v>560562</v>
      </c>
      <c r="N22" s="1224">
        <f t="shared" si="1"/>
        <v>-2.12514564320007</v>
      </c>
      <c r="O22" s="533">
        <f t="shared" si="2"/>
        <v>173.7587958612043</v>
      </c>
      <c r="P22" s="369">
        <v>0.8884186124173172</v>
      </c>
      <c r="Q22" s="1225">
        <f t="shared" si="3"/>
        <v>0.8272994884137</v>
      </c>
      <c r="R22" s="279" t="s">
        <v>75</v>
      </c>
    </row>
    <row r="23" spans="1:18" s="84" customFormat="1" ht="8.25" customHeight="1">
      <c r="A23" s="269" t="s">
        <v>62</v>
      </c>
      <c r="B23" s="191">
        <v>27864.27165354331</v>
      </c>
      <c r="C23" s="1144">
        <v>31920.42905899561</v>
      </c>
      <c r="D23" s="1177">
        <v>45281.61655988171</v>
      </c>
      <c r="E23" s="1177">
        <v>67943.48462664714</v>
      </c>
      <c r="F23" s="1177">
        <v>58973.38403041825</v>
      </c>
      <c r="G23" s="1177">
        <v>53787.252461854776</v>
      </c>
      <c r="H23" s="1221">
        <v>57083.2074249946</v>
      </c>
      <c r="I23" s="1222">
        <f t="shared" si="0"/>
        <v>20</v>
      </c>
      <c r="J23" s="1264">
        <v>9241</v>
      </c>
      <c r="K23" s="1085">
        <v>9266</v>
      </c>
      <c r="L23" s="1045">
        <v>497048</v>
      </c>
      <c r="M23" s="1223">
        <v>528933</v>
      </c>
      <c r="N23" s="1224">
        <f t="shared" si="1"/>
        <v>6.1277622713249285</v>
      </c>
      <c r="O23" s="533">
        <f t="shared" si="2"/>
        <v>104.86165270979087</v>
      </c>
      <c r="P23" s="369">
        <v>0.9134384157416829</v>
      </c>
      <c r="Q23" s="1225">
        <f t="shared" si="3"/>
        <v>0.922321341912648</v>
      </c>
      <c r="R23" s="279" t="s">
        <v>62</v>
      </c>
    </row>
    <row r="24" spans="1:18" s="84" customFormat="1" ht="8.25" customHeight="1">
      <c r="A24" s="269" t="s">
        <v>68</v>
      </c>
      <c r="B24" s="191">
        <v>30620.6833546501</v>
      </c>
      <c r="C24" s="1144">
        <v>34036.64480413984</v>
      </c>
      <c r="D24" s="1177">
        <v>33154.22019450114</v>
      </c>
      <c r="E24" s="1177">
        <v>45990.35870411402</v>
      </c>
      <c r="F24" s="1177">
        <v>38656.02539530426</v>
      </c>
      <c r="G24" s="1177">
        <v>55499.37121983352</v>
      </c>
      <c r="H24" s="1221">
        <v>57649.257307139436</v>
      </c>
      <c r="I24" s="1222">
        <f t="shared" si="0"/>
        <v>21</v>
      </c>
      <c r="J24" s="1264">
        <v>16699</v>
      </c>
      <c r="K24" s="1085">
        <v>16696</v>
      </c>
      <c r="L24" s="1045">
        <v>926784</v>
      </c>
      <c r="M24" s="1223">
        <v>962512</v>
      </c>
      <c r="N24" s="1224">
        <f t="shared" si="1"/>
        <v>3.873712512507931</v>
      </c>
      <c r="O24" s="533">
        <f t="shared" si="2"/>
        <v>88.26900967376595</v>
      </c>
      <c r="P24" s="369">
        <v>0.9425143579820647</v>
      </c>
      <c r="Q24" s="1225">
        <f t="shared" si="3"/>
        <v>0.9314672871115984</v>
      </c>
      <c r="R24" s="279" t="s">
        <v>68</v>
      </c>
    </row>
    <row r="25" spans="1:18" s="84" customFormat="1" ht="8.25" customHeight="1">
      <c r="A25" s="269" t="s">
        <v>56</v>
      </c>
      <c r="B25" s="191">
        <v>23161.59552736265</v>
      </c>
      <c r="C25" s="1144">
        <v>39303.94877267876</v>
      </c>
      <c r="D25" s="1177">
        <v>40930.05405405405</v>
      </c>
      <c r="E25" s="1177">
        <v>68385.40145985401</v>
      </c>
      <c r="F25" s="1177">
        <v>90924.21032357473</v>
      </c>
      <c r="G25" s="1177">
        <v>73624.85493230174</v>
      </c>
      <c r="H25" s="1221">
        <v>58391.95591221116</v>
      </c>
      <c r="I25" s="1222">
        <f t="shared" si="0"/>
        <v>22</v>
      </c>
      <c r="J25" s="1264">
        <v>10340</v>
      </c>
      <c r="K25" s="1084">
        <v>10343</v>
      </c>
      <c r="L25" s="1045">
        <v>761281</v>
      </c>
      <c r="M25" s="1223">
        <v>603948</v>
      </c>
      <c r="N25" s="1224">
        <f t="shared" si="1"/>
        <v>-20.689886634204264</v>
      </c>
      <c r="O25" s="533">
        <f t="shared" si="2"/>
        <v>152.10679395220447</v>
      </c>
      <c r="P25" s="369">
        <v>1.2503291722563263</v>
      </c>
      <c r="Q25" s="1225">
        <f t="shared" si="3"/>
        <v>0.9434674322500173</v>
      </c>
      <c r="R25" s="279" t="s">
        <v>56</v>
      </c>
    </row>
    <row r="26" spans="1:18" s="84" customFormat="1" ht="8.25" customHeight="1">
      <c r="A26" s="269" t="s">
        <v>51</v>
      </c>
      <c r="B26" s="191">
        <v>14544.197444424995</v>
      </c>
      <c r="C26" s="1144">
        <v>25882.500447787927</v>
      </c>
      <c r="D26" s="1177">
        <v>43018.62512698951</v>
      </c>
      <c r="E26" s="1177">
        <v>53053.77763114484</v>
      </c>
      <c r="F26" s="1177">
        <v>53206.962327134</v>
      </c>
      <c r="G26" s="1177">
        <v>61360.36880762619</v>
      </c>
      <c r="H26" s="1221">
        <v>58974.766355140186</v>
      </c>
      <c r="I26" s="1222">
        <f t="shared" si="0"/>
        <v>23</v>
      </c>
      <c r="J26" s="1264">
        <v>6399</v>
      </c>
      <c r="K26" s="1084">
        <v>6420</v>
      </c>
      <c r="L26" s="1045">
        <v>392645</v>
      </c>
      <c r="M26" s="1223">
        <v>378618</v>
      </c>
      <c r="N26" s="1224">
        <f t="shared" si="1"/>
        <v>-3.887855465740794</v>
      </c>
      <c r="O26" s="533">
        <f t="shared" si="2"/>
        <v>305.48656314993906</v>
      </c>
      <c r="P26" s="369">
        <v>1.042048357326164</v>
      </c>
      <c r="Q26" s="1225">
        <f t="shared" si="3"/>
        <v>0.952884186038937</v>
      </c>
      <c r="R26" s="279" t="s">
        <v>51</v>
      </c>
    </row>
    <row r="27" spans="1:18" s="84" customFormat="1" ht="8.25" customHeight="1">
      <c r="A27" s="269" t="s">
        <v>87</v>
      </c>
      <c r="B27" s="191">
        <v>16742.07811348563</v>
      </c>
      <c r="C27" s="1144">
        <v>25476.535264145885</v>
      </c>
      <c r="D27" s="1177">
        <v>28407.73729194782</v>
      </c>
      <c r="E27" s="1177">
        <v>28944.25566343042</v>
      </c>
      <c r="F27" s="1177">
        <v>24943.339064930813</v>
      </c>
      <c r="G27" s="1177">
        <v>42080.16393442623</v>
      </c>
      <c r="H27" s="1221">
        <v>59961.044343141315</v>
      </c>
      <c r="I27" s="1222">
        <f t="shared" si="0"/>
        <v>24</v>
      </c>
      <c r="J27" s="1264">
        <v>12200</v>
      </c>
      <c r="K27" s="1084">
        <v>12065</v>
      </c>
      <c r="L27" s="1045">
        <v>513378</v>
      </c>
      <c r="M27" s="1223">
        <v>723430</v>
      </c>
      <c r="N27" s="1224">
        <f t="shared" si="1"/>
        <v>42.49242098148422</v>
      </c>
      <c r="O27" s="533">
        <f t="shared" si="2"/>
        <v>258.14576862380727</v>
      </c>
      <c r="P27" s="369">
        <v>0.7146235682083236</v>
      </c>
      <c r="Q27" s="1225">
        <f t="shared" si="3"/>
        <v>0.9688199625733473</v>
      </c>
      <c r="R27" s="279" t="s">
        <v>87</v>
      </c>
    </row>
    <row r="28" spans="1:18" s="84" customFormat="1" ht="8.25" customHeight="1">
      <c r="A28" s="269" t="s">
        <v>97</v>
      </c>
      <c r="B28" s="191">
        <v>22309.311740890687</v>
      </c>
      <c r="C28" s="1144">
        <v>27098.940701102983</v>
      </c>
      <c r="D28" s="1177">
        <v>40588.32540940306</v>
      </c>
      <c r="E28" s="1177">
        <v>36660.94147582697</v>
      </c>
      <c r="F28" s="1177">
        <v>45284.42306675829</v>
      </c>
      <c r="G28" s="1177">
        <v>55205.191455962326</v>
      </c>
      <c r="H28" s="1221">
        <v>62733.908948194665</v>
      </c>
      <c r="I28" s="1222">
        <f t="shared" si="0"/>
        <v>25</v>
      </c>
      <c r="J28" s="1264">
        <v>17837</v>
      </c>
      <c r="K28" s="1084">
        <v>17836</v>
      </c>
      <c r="L28" s="1045">
        <v>984695</v>
      </c>
      <c r="M28" s="1223">
        <v>1118922</v>
      </c>
      <c r="N28" s="1224">
        <f t="shared" si="1"/>
        <v>13.637698364361373</v>
      </c>
      <c r="O28" s="533">
        <f t="shared" si="2"/>
        <v>181.20055731351775</v>
      </c>
      <c r="P28" s="369">
        <v>0.9375184698272583</v>
      </c>
      <c r="Q28" s="1225">
        <f t="shared" si="3"/>
        <v>1.0136224941556051</v>
      </c>
      <c r="R28" s="279" t="s">
        <v>97</v>
      </c>
    </row>
    <row r="29" spans="1:18" s="84" customFormat="1" ht="8.25" customHeight="1">
      <c r="A29" s="269" t="s">
        <v>92</v>
      </c>
      <c r="B29" s="191">
        <v>26465.043415987824</v>
      </c>
      <c r="C29" s="1144">
        <v>38160.21260440395</v>
      </c>
      <c r="D29" s="1177">
        <v>41818.693453017026</v>
      </c>
      <c r="E29" s="1177">
        <v>55822.148117271085</v>
      </c>
      <c r="F29" s="1177">
        <v>57804.14601800796</v>
      </c>
      <c r="G29" s="1177">
        <v>57139.01125795399</v>
      </c>
      <c r="H29" s="1221">
        <v>63347.66645484714</v>
      </c>
      <c r="I29" s="1222">
        <f t="shared" si="0"/>
        <v>26</v>
      </c>
      <c r="J29" s="1264">
        <v>14301</v>
      </c>
      <c r="K29" s="1084">
        <v>14163</v>
      </c>
      <c r="L29" s="1045">
        <v>817145</v>
      </c>
      <c r="M29" s="1223">
        <v>897193</v>
      </c>
      <c r="N29" s="1224">
        <f t="shared" si="1"/>
        <v>10.865877900589108</v>
      </c>
      <c r="O29" s="533">
        <f t="shared" si="2"/>
        <v>139.36354631701874</v>
      </c>
      <c r="P29" s="369">
        <v>0.9703594352123909</v>
      </c>
      <c r="Q29" s="1225">
        <f t="shared" si="3"/>
        <v>1.0235392748110803</v>
      </c>
      <c r="R29" s="279" t="s">
        <v>92</v>
      </c>
    </row>
    <row r="30" spans="1:18" s="84" customFormat="1" ht="8.25" customHeight="1">
      <c r="A30" s="269" t="s">
        <v>60</v>
      </c>
      <c r="B30" s="191">
        <v>27779.418917928433</v>
      </c>
      <c r="C30" s="1144">
        <v>43015.007588106346</v>
      </c>
      <c r="D30" s="1177">
        <v>49195.27717300285</v>
      </c>
      <c r="E30" s="1177">
        <v>54092.04514175613</v>
      </c>
      <c r="F30" s="1177">
        <v>65545.00575942076</v>
      </c>
      <c r="G30" s="1177">
        <v>63596.94881889764</v>
      </c>
      <c r="H30" s="1221">
        <v>63433.29320345847</v>
      </c>
      <c r="I30" s="1222">
        <f t="shared" si="0"/>
        <v>27</v>
      </c>
      <c r="J30" s="1264">
        <v>18288</v>
      </c>
      <c r="K30" s="1084">
        <v>18274</v>
      </c>
      <c r="L30" s="1045">
        <v>1163061</v>
      </c>
      <c r="M30" s="1223">
        <v>1159180</v>
      </c>
      <c r="N30" s="1224">
        <f t="shared" si="1"/>
        <v>-0.25733249547113973</v>
      </c>
      <c r="O30" s="533">
        <f t="shared" si="2"/>
        <v>128.34636459051183</v>
      </c>
      <c r="P30" s="369">
        <v>1.0800309277060913</v>
      </c>
      <c r="Q30" s="1225">
        <f t="shared" si="3"/>
        <v>1.024922788128663</v>
      </c>
      <c r="R30" s="279" t="s">
        <v>60</v>
      </c>
    </row>
    <row r="31" spans="1:18" s="84" customFormat="1" ht="8.25" customHeight="1">
      <c r="A31" s="269" t="s">
        <v>63</v>
      </c>
      <c r="B31" s="191">
        <v>16384.660766961653</v>
      </c>
      <c r="C31" s="1144">
        <v>27580.23483365949</v>
      </c>
      <c r="D31" s="1177">
        <v>27920.343615775088</v>
      </c>
      <c r="E31" s="1177">
        <v>45864.854368932036</v>
      </c>
      <c r="F31" s="1177">
        <v>49312.81533804238</v>
      </c>
      <c r="G31" s="1177">
        <v>56402.342961017974</v>
      </c>
      <c r="H31" s="1221">
        <v>64862</v>
      </c>
      <c r="I31" s="1222">
        <f t="shared" si="0"/>
        <v>28</v>
      </c>
      <c r="J31" s="1264">
        <v>4951</v>
      </c>
      <c r="K31" s="1085">
        <v>4957</v>
      </c>
      <c r="L31" s="1045">
        <v>279248</v>
      </c>
      <c r="M31" s="1223">
        <v>321519</v>
      </c>
      <c r="N31" s="1224">
        <f t="shared" si="1"/>
        <v>14.998768836303219</v>
      </c>
      <c r="O31" s="533">
        <f t="shared" si="2"/>
        <v>295.87026501512315</v>
      </c>
      <c r="P31" s="369">
        <v>0.9578490151540774</v>
      </c>
      <c r="Q31" s="1225">
        <f t="shared" si="3"/>
        <v>1.0480071036257794</v>
      </c>
      <c r="R31" s="279" t="s">
        <v>63</v>
      </c>
    </row>
    <row r="32" spans="1:18" s="84" customFormat="1" ht="8.25" customHeight="1">
      <c r="A32" s="269" t="s">
        <v>73</v>
      </c>
      <c r="B32" s="191">
        <v>29238.414044484118</v>
      </c>
      <c r="C32" s="1144">
        <v>41340.16761448668</v>
      </c>
      <c r="D32" s="1177">
        <v>32026.533373421527</v>
      </c>
      <c r="E32" s="1177">
        <v>45521.70618986287</v>
      </c>
      <c r="F32" s="1177">
        <v>56538.26395708998</v>
      </c>
      <c r="G32" s="1177">
        <v>60107.37386804657</v>
      </c>
      <c r="H32" s="1221">
        <v>64971.09695038689</v>
      </c>
      <c r="I32" s="1222">
        <f t="shared" si="0"/>
        <v>29</v>
      </c>
      <c r="J32" s="1264">
        <v>13141</v>
      </c>
      <c r="K32" s="1085">
        <v>13182</v>
      </c>
      <c r="L32" s="1045">
        <v>789871</v>
      </c>
      <c r="M32" s="1223">
        <v>856449</v>
      </c>
      <c r="N32" s="1224">
        <f t="shared" si="1"/>
        <v>8.091724474633729</v>
      </c>
      <c r="O32" s="533">
        <f t="shared" si="2"/>
        <v>122.21142655527792</v>
      </c>
      <c r="P32" s="369">
        <v>1.0207694546093236</v>
      </c>
      <c r="Q32" s="1225">
        <f t="shared" si="3"/>
        <v>1.0497698364892336</v>
      </c>
      <c r="R32" s="279" t="s">
        <v>73</v>
      </c>
    </row>
    <row r="33" spans="1:18" s="84" customFormat="1" ht="8.25" customHeight="1">
      <c r="A33" s="269" t="s">
        <v>66</v>
      </c>
      <c r="B33" s="191">
        <v>20401.98279087168</v>
      </c>
      <c r="C33" s="1144">
        <v>29838.030146989982</v>
      </c>
      <c r="D33" s="1177">
        <v>52417.84477108885</v>
      </c>
      <c r="E33" s="1177">
        <v>54557.92202981758</v>
      </c>
      <c r="F33" s="1177">
        <v>62776.182676558434</v>
      </c>
      <c r="G33" s="1177">
        <v>70853.78313253012</v>
      </c>
      <c r="H33" s="1221">
        <v>67028.63102009859</v>
      </c>
      <c r="I33" s="1222">
        <f t="shared" si="0"/>
        <v>30</v>
      </c>
      <c r="J33" s="1264">
        <v>10375</v>
      </c>
      <c r="K33" s="1085">
        <v>10548</v>
      </c>
      <c r="L33" s="1045">
        <v>735108</v>
      </c>
      <c r="M33" s="1223">
        <v>707018</v>
      </c>
      <c r="N33" s="1224">
        <f t="shared" si="1"/>
        <v>-5.398656138482666</v>
      </c>
      <c r="O33" s="533">
        <f t="shared" si="2"/>
        <v>228.5397880547608</v>
      </c>
      <c r="P33" s="369">
        <v>1.2032696308438897</v>
      </c>
      <c r="Q33" s="1225">
        <f t="shared" si="3"/>
        <v>1.083014422240674</v>
      </c>
      <c r="R33" s="279" t="s">
        <v>66</v>
      </c>
    </row>
    <row r="34" spans="1:18" s="84" customFormat="1" ht="8.25" customHeight="1">
      <c r="A34" s="269" t="s">
        <v>58</v>
      </c>
      <c r="B34" s="191">
        <v>21743.71750433276</v>
      </c>
      <c r="C34" s="1144">
        <v>30242.556735373724</v>
      </c>
      <c r="D34" s="1177">
        <v>48440.862381624014</v>
      </c>
      <c r="E34" s="1177">
        <v>58408.163265306124</v>
      </c>
      <c r="F34" s="1177">
        <v>52957.26495726496</v>
      </c>
      <c r="G34" s="1177">
        <v>52840.12298232129</v>
      </c>
      <c r="H34" s="1221">
        <v>68231.1653633416</v>
      </c>
      <c r="I34" s="1222">
        <f t="shared" si="0"/>
        <v>31</v>
      </c>
      <c r="J34" s="1264">
        <v>5204</v>
      </c>
      <c r="K34" s="1084">
        <v>5243</v>
      </c>
      <c r="L34" s="1045">
        <v>274980</v>
      </c>
      <c r="M34" s="1223">
        <v>357736</v>
      </c>
      <c r="N34" s="1224">
        <f t="shared" si="1"/>
        <v>29.127567296105052</v>
      </c>
      <c r="O34" s="533">
        <f t="shared" si="2"/>
        <v>213.7971478416491</v>
      </c>
      <c r="P34" s="369">
        <v>0.8973538527329875</v>
      </c>
      <c r="Q34" s="1225">
        <f t="shared" si="3"/>
        <v>1.1024443586298176</v>
      </c>
      <c r="R34" s="279" t="s">
        <v>58</v>
      </c>
    </row>
    <row r="35" spans="1:18" s="84" customFormat="1" ht="8.25" customHeight="1">
      <c r="A35" s="269" t="s">
        <v>85</v>
      </c>
      <c r="B35" s="191">
        <v>26542.999851639383</v>
      </c>
      <c r="C35" s="1144">
        <v>34196.888412017164</v>
      </c>
      <c r="D35" s="1177">
        <v>47039.01868019314</v>
      </c>
      <c r="E35" s="1177">
        <v>66168.72885882143</v>
      </c>
      <c r="F35" s="1177">
        <v>64732.68383824903</v>
      </c>
      <c r="G35" s="1177">
        <v>58496.35166399715</v>
      </c>
      <c r="H35" s="1221">
        <v>70710.07524152976</v>
      </c>
      <c r="I35" s="1222">
        <f t="shared" si="0"/>
        <v>32</v>
      </c>
      <c r="J35" s="1264">
        <v>22476</v>
      </c>
      <c r="K35" s="1084">
        <v>22461</v>
      </c>
      <c r="L35" s="1045">
        <v>1314764</v>
      </c>
      <c r="M35" s="1223">
        <v>1588219</v>
      </c>
      <c r="N35" s="1224">
        <f t="shared" si="1"/>
        <v>20.879462103360222</v>
      </c>
      <c r="O35" s="533">
        <f t="shared" si="2"/>
        <v>166.3982053149975</v>
      </c>
      <c r="P35" s="369">
        <v>0.9934103778311372</v>
      </c>
      <c r="Q35" s="1225">
        <f t="shared" si="3"/>
        <v>1.1424973197101005</v>
      </c>
      <c r="R35" s="279" t="s">
        <v>85</v>
      </c>
    </row>
    <row r="36" spans="1:18" s="84" customFormat="1" ht="8.25" customHeight="1">
      <c r="A36" s="269" t="s">
        <v>93</v>
      </c>
      <c r="B36" s="191">
        <v>14663.419549882432</v>
      </c>
      <c r="C36" s="1144">
        <v>23450.843209941002</v>
      </c>
      <c r="D36" s="1177">
        <v>22975.89163980173</v>
      </c>
      <c r="E36" s="1177">
        <v>43154.06639422834</v>
      </c>
      <c r="F36" s="1177">
        <v>44668.0668041652</v>
      </c>
      <c r="G36" s="1177">
        <v>56564.251984326336</v>
      </c>
      <c r="H36" s="1221">
        <v>71457.44560645818</v>
      </c>
      <c r="I36" s="1222">
        <f aca="true" t="shared" si="4" ref="I36:I53">RANK(H36,H$4:H$53,1)</f>
        <v>33</v>
      </c>
      <c r="J36" s="1264">
        <v>79624</v>
      </c>
      <c r="K36" s="1084">
        <v>79651</v>
      </c>
      <c r="L36" s="1045">
        <v>4503872</v>
      </c>
      <c r="M36" s="1223">
        <v>5691657</v>
      </c>
      <c r="N36" s="1224">
        <f aca="true" t="shared" si="5" ref="N36:N53">(H36-G36)*100/G36</f>
        <v>26.32969251720798</v>
      </c>
      <c r="O36" s="533">
        <f aca="true" t="shared" si="6" ref="O36:O53">(H36-$B36)*100/$B36</f>
        <v>387.3177457916431</v>
      </c>
      <c r="P36" s="369">
        <v>0.9605986243082159</v>
      </c>
      <c r="Q36" s="1225">
        <f aca="true" t="shared" si="7" ref="Q36:Q53">H36/H$55</f>
        <v>1.1545729487607677</v>
      </c>
      <c r="R36" s="279" t="s">
        <v>93</v>
      </c>
    </row>
    <row r="37" spans="1:18" s="84" customFormat="1" ht="8.25" customHeight="1">
      <c r="A37" s="269" t="s">
        <v>65</v>
      </c>
      <c r="B37" s="191">
        <v>24366.3610719323</v>
      </c>
      <c r="C37" s="1144">
        <v>40337.9164463247</v>
      </c>
      <c r="D37" s="1177">
        <v>44936.78719830254</v>
      </c>
      <c r="E37" s="1177">
        <v>92298.61792242533</v>
      </c>
      <c r="F37" s="1177">
        <v>68536.11657428929</v>
      </c>
      <c r="G37" s="1177">
        <v>93859.73538351512</v>
      </c>
      <c r="H37" s="1221">
        <v>74420.99615487794</v>
      </c>
      <c r="I37" s="1222">
        <f t="shared" si="4"/>
        <v>34</v>
      </c>
      <c r="J37" s="1264">
        <v>11186</v>
      </c>
      <c r="K37" s="1085">
        <v>11183</v>
      </c>
      <c r="L37" s="1045">
        <v>1049915</v>
      </c>
      <c r="M37" s="1223">
        <v>832250</v>
      </c>
      <c r="N37" s="1224">
        <f t="shared" si="5"/>
        <v>-20.710413415517966</v>
      </c>
      <c r="O37" s="533">
        <f t="shared" si="6"/>
        <v>205.42515534091692</v>
      </c>
      <c r="P37" s="369">
        <v>1.5939666754953479</v>
      </c>
      <c r="Q37" s="1225">
        <f t="shared" si="7"/>
        <v>1.202456486528613</v>
      </c>
      <c r="R37" s="279" t="s">
        <v>65</v>
      </c>
    </row>
    <row r="38" spans="1:18" s="84" customFormat="1" ht="8.25" customHeight="1">
      <c r="A38" s="269" t="s">
        <v>52</v>
      </c>
      <c r="B38" s="191">
        <v>28061.430527036275</v>
      </c>
      <c r="C38" s="1144">
        <v>40701.21008097535</v>
      </c>
      <c r="D38" s="1177">
        <v>39794.313314499224</v>
      </c>
      <c r="E38" s="1177">
        <v>65109.64356793921</v>
      </c>
      <c r="F38" s="1177">
        <v>89318.02567347676</v>
      </c>
      <c r="G38" s="1177">
        <v>72836.49672312537</v>
      </c>
      <c r="H38" s="1221">
        <v>77515.82164688961</v>
      </c>
      <c r="I38" s="1222">
        <f t="shared" si="4"/>
        <v>35</v>
      </c>
      <c r="J38" s="1264">
        <v>11749</v>
      </c>
      <c r="K38" s="1084">
        <v>11124</v>
      </c>
      <c r="L38" s="1045">
        <v>855756</v>
      </c>
      <c r="M38" s="1223">
        <v>862286</v>
      </c>
      <c r="N38" s="1224">
        <f t="shared" si="5"/>
        <v>6.424423378779245</v>
      </c>
      <c r="O38" s="533">
        <f t="shared" si="6"/>
        <v>176.23617253655564</v>
      </c>
      <c r="P38" s="369">
        <v>1.2369409317222386</v>
      </c>
      <c r="Q38" s="1225">
        <f t="shared" si="7"/>
        <v>1.2524610978589819</v>
      </c>
      <c r="R38" s="279" t="s">
        <v>52</v>
      </c>
    </row>
    <row r="39" spans="1:18" s="84" customFormat="1" ht="8.25" customHeight="1">
      <c r="A39" s="269" t="s">
        <v>98</v>
      </c>
      <c r="B39" s="191">
        <v>21922.118380062304</v>
      </c>
      <c r="C39" s="1144">
        <v>31708.811031828747</v>
      </c>
      <c r="D39" s="1177">
        <v>42467.54604681091</v>
      </c>
      <c r="E39" s="1177">
        <v>60663.92748220942</v>
      </c>
      <c r="F39" s="1177">
        <v>73029.2641429179</v>
      </c>
      <c r="G39" s="1177">
        <v>73059.46037384759</v>
      </c>
      <c r="H39" s="1221">
        <v>80287.09513311854</v>
      </c>
      <c r="I39" s="1222">
        <f t="shared" si="4"/>
        <v>36</v>
      </c>
      <c r="J39" s="1264">
        <v>11823</v>
      </c>
      <c r="K39" s="1084">
        <v>11794</v>
      </c>
      <c r="L39" s="1045">
        <v>863782</v>
      </c>
      <c r="M39" s="1223">
        <v>946906</v>
      </c>
      <c r="N39" s="1224">
        <f t="shared" si="5"/>
        <v>9.89281158427247</v>
      </c>
      <c r="O39" s="533">
        <f t="shared" si="6"/>
        <v>266.2378504722332</v>
      </c>
      <c r="P39" s="369">
        <v>1.2407273970009423</v>
      </c>
      <c r="Q39" s="1225">
        <f t="shared" si="7"/>
        <v>1.297237920955058</v>
      </c>
      <c r="R39" s="279" t="s">
        <v>98</v>
      </c>
    </row>
    <row r="40" spans="1:18" s="84" customFormat="1" ht="8.25" customHeight="1">
      <c r="A40" s="269" t="s">
        <v>94</v>
      </c>
      <c r="B40" s="191">
        <v>34939.111747851</v>
      </c>
      <c r="C40" s="1144">
        <v>31651.363479461514</v>
      </c>
      <c r="D40" s="1177">
        <v>37016.57458563536</v>
      </c>
      <c r="E40" s="1177">
        <v>118158.52613538988</v>
      </c>
      <c r="F40" s="1177">
        <v>92967.99173980382</v>
      </c>
      <c r="G40" s="1177">
        <v>83897.40967961827</v>
      </c>
      <c r="H40" s="1221">
        <v>81572.59713701431</v>
      </c>
      <c r="I40" s="1222">
        <f t="shared" si="4"/>
        <v>37</v>
      </c>
      <c r="J40" s="1264">
        <v>5868</v>
      </c>
      <c r="K40" s="1084">
        <v>5868</v>
      </c>
      <c r="L40" s="1045">
        <v>492310</v>
      </c>
      <c r="M40" s="1223">
        <v>478668</v>
      </c>
      <c r="N40" s="1224">
        <f t="shared" si="5"/>
        <v>-2.7710182608519127</v>
      </c>
      <c r="O40" s="533">
        <f t="shared" si="6"/>
        <v>133.47072394315117</v>
      </c>
      <c r="P40" s="369">
        <v>1.424782145861235</v>
      </c>
      <c r="Q40" s="1225">
        <f t="shared" si="7"/>
        <v>1.3180084064752076</v>
      </c>
      <c r="R40" s="279" t="s">
        <v>94</v>
      </c>
    </row>
    <row r="41" spans="1:18" s="84" customFormat="1" ht="8.25" customHeight="1">
      <c r="A41" s="269" t="s">
        <v>83</v>
      </c>
      <c r="B41" s="191">
        <v>22636.696893690914</v>
      </c>
      <c r="C41" s="1144">
        <v>31734.29118773946</v>
      </c>
      <c r="D41" s="1177">
        <v>55400.64467197574</v>
      </c>
      <c r="E41" s="1177">
        <v>75360.56838365897</v>
      </c>
      <c r="F41" s="1177">
        <v>48669.98044328553</v>
      </c>
      <c r="G41" s="1177">
        <v>86435.97262952101</v>
      </c>
      <c r="H41" s="1221">
        <v>87716.31205673759</v>
      </c>
      <c r="I41" s="1222">
        <f t="shared" si="4"/>
        <v>38</v>
      </c>
      <c r="J41" s="1264">
        <v>6138</v>
      </c>
      <c r="K41" s="1084">
        <v>5922</v>
      </c>
      <c r="L41" s="1045">
        <v>530544</v>
      </c>
      <c r="M41" s="1223">
        <v>519456</v>
      </c>
      <c r="N41" s="1224">
        <f t="shared" si="5"/>
        <v>1.4812576156276083</v>
      </c>
      <c r="O41" s="533">
        <f t="shared" si="6"/>
        <v>287.4960753712484</v>
      </c>
      <c r="P41" s="369">
        <v>1.4678931212891801</v>
      </c>
      <c r="Q41" s="1225">
        <f t="shared" si="7"/>
        <v>1.41727541764541</v>
      </c>
      <c r="R41" s="279" t="s">
        <v>83</v>
      </c>
    </row>
    <row r="42" spans="1:18" s="84" customFormat="1" ht="8.25" customHeight="1">
      <c r="A42" s="269" t="s">
        <v>64</v>
      </c>
      <c r="B42" s="191">
        <v>53466.125276847066</v>
      </c>
      <c r="C42" s="1144">
        <v>70250.43148084225</v>
      </c>
      <c r="D42" s="1177">
        <v>76868.35369400815</v>
      </c>
      <c r="E42" s="1177">
        <v>96598.1084640249</v>
      </c>
      <c r="F42" s="1177">
        <v>112693.09555368117</v>
      </c>
      <c r="G42" s="1177">
        <v>112837.34284332689</v>
      </c>
      <c r="H42" s="1221">
        <v>117654.1976877913</v>
      </c>
      <c r="I42" s="1222">
        <f t="shared" si="4"/>
        <v>39</v>
      </c>
      <c r="J42" s="1264">
        <v>16544</v>
      </c>
      <c r="K42" s="1085">
        <v>16521</v>
      </c>
      <c r="L42" s="1045">
        <v>1866781</v>
      </c>
      <c r="M42" s="1223">
        <v>1943765</v>
      </c>
      <c r="N42" s="1224">
        <f t="shared" si="5"/>
        <v>4.268848169486363</v>
      </c>
      <c r="O42" s="533">
        <f t="shared" si="6"/>
        <v>120.05372014257445</v>
      </c>
      <c r="P42" s="369">
        <v>1.9162526242887294</v>
      </c>
      <c r="Q42" s="1225">
        <f t="shared" si="7"/>
        <v>1.9009964994634305</v>
      </c>
      <c r="R42" s="279" t="s">
        <v>64</v>
      </c>
    </row>
    <row r="43" spans="1:18" s="84" customFormat="1" ht="8.25" customHeight="1">
      <c r="A43" s="269" t="s">
        <v>54</v>
      </c>
      <c r="B43" s="191">
        <v>42214.8288973384</v>
      </c>
      <c r="C43" s="1144">
        <v>142101.85788787485</v>
      </c>
      <c r="D43" s="1177">
        <v>70142.53135689851</v>
      </c>
      <c r="E43" s="1177">
        <v>142747.84450158826</v>
      </c>
      <c r="F43" s="1177">
        <v>157021.1055276382</v>
      </c>
      <c r="G43" s="1177">
        <v>138393.22617680827</v>
      </c>
      <c r="H43" s="1221">
        <v>124425.7795660296</v>
      </c>
      <c r="I43" s="1222">
        <f t="shared" si="4"/>
        <v>40</v>
      </c>
      <c r="J43" s="1264">
        <v>6968</v>
      </c>
      <c r="K43" s="1084">
        <v>6959</v>
      </c>
      <c r="L43" s="1045">
        <v>964324</v>
      </c>
      <c r="M43" s="1223">
        <v>865879</v>
      </c>
      <c r="N43" s="1224">
        <f t="shared" si="5"/>
        <v>-10.092579670723303</v>
      </c>
      <c r="O43" s="533">
        <f t="shared" si="6"/>
        <v>194.74424702423588</v>
      </c>
      <c r="P43" s="369">
        <v>2.350253702919202</v>
      </c>
      <c r="Q43" s="1225">
        <f t="shared" si="7"/>
        <v>2.0104082646137087</v>
      </c>
      <c r="R43" s="279" t="s">
        <v>54</v>
      </c>
    </row>
    <row r="44" spans="1:18" s="84" customFormat="1" ht="8.25" customHeight="1">
      <c r="A44" s="269" t="s">
        <v>72</v>
      </c>
      <c r="B44" s="191">
        <v>38306.834910620404</v>
      </c>
      <c r="C44" s="1144">
        <v>51383.286207979894</v>
      </c>
      <c r="D44" s="1177">
        <v>75598.3198506534</v>
      </c>
      <c r="E44" s="1177">
        <v>117619.06722948626</v>
      </c>
      <c r="F44" s="1177">
        <v>116291.9573245794</v>
      </c>
      <c r="G44" s="1177">
        <v>106286.66598339654</v>
      </c>
      <c r="H44" s="1221">
        <v>135270.67282999487</v>
      </c>
      <c r="I44" s="1222">
        <f t="shared" si="4"/>
        <v>41</v>
      </c>
      <c r="J44" s="1264">
        <v>9757</v>
      </c>
      <c r="K44" s="1085">
        <v>9735</v>
      </c>
      <c r="L44" s="1045">
        <v>1037039</v>
      </c>
      <c r="M44" s="1223">
        <v>1316860</v>
      </c>
      <c r="N44" s="1224">
        <f t="shared" si="5"/>
        <v>27.269654738371454</v>
      </c>
      <c r="O44" s="533">
        <f t="shared" si="6"/>
        <v>253.1241177863318</v>
      </c>
      <c r="P44" s="369">
        <v>1.8050061928556682</v>
      </c>
      <c r="Q44" s="1225">
        <f t="shared" si="7"/>
        <v>2.1856345169447957</v>
      </c>
      <c r="R44" s="279" t="s">
        <v>72</v>
      </c>
    </row>
    <row r="45" spans="1:18" s="84" customFormat="1" ht="8.25" customHeight="1">
      <c r="A45" s="269" t="s">
        <v>57</v>
      </c>
      <c r="B45" s="191">
        <v>55721.7659137577</v>
      </c>
      <c r="C45" s="1144">
        <v>205596.65809768636</v>
      </c>
      <c r="D45" s="1177">
        <v>150008.80060346995</v>
      </c>
      <c r="E45" s="1177">
        <v>139669.70156803238</v>
      </c>
      <c r="F45" s="1177">
        <v>161130.40181956027</v>
      </c>
      <c r="G45" s="1177">
        <v>146676.84928048472</v>
      </c>
      <c r="H45" s="1221">
        <v>140322.22222222222</v>
      </c>
      <c r="I45" s="1222">
        <f t="shared" si="4"/>
        <v>42</v>
      </c>
      <c r="J45" s="1264">
        <v>3961</v>
      </c>
      <c r="K45" s="1084">
        <v>3960</v>
      </c>
      <c r="L45" s="1045">
        <v>580987</v>
      </c>
      <c r="M45" s="1223">
        <v>555676</v>
      </c>
      <c r="N45" s="1224">
        <f t="shared" si="5"/>
        <v>-4.332399481877867</v>
      </c>
      <c r="O45" s="533">
        <f t="shared" si="6"/>
        <v>151.82658862499667</v>
      </c>
      <c r="P45" s="369">
        <v>2.490929777976011</v>
      </c>
      <c r="Q45" s="1225">
        <f t="shared" si="7"/>
        <v>2.2672548747408974</v>
      </c>
      <c r="R45" s="279" t="s">
        <v>57</v>
      </c>
    </row>
    <row r="46" spans="1:18" s="84" customFormat="1" ht="8.25" customHeight="1">
      <c r="A46" s="269" t="s">
        <v>84</v>
      </c>
      <c r="B46" s="191">
        <v>49107.60034158839</v>
      </c>
      <c r="C46" s="1144">
        <v>84158.55371648446</v>
      </c>
      <c r="D46" s="1177">
        <v>113270.25867353193</v>
      </c>
      <c r="E46" s="1177">
        <v>137079.21697768022</v>
      </c>
      <c r="F46" s="1177">
        <v>152860.69905137835</v>
      </c>
      <c r="G46" s="1177">
        <v>159597.69529509137</v>
      </c>
      <c r="H46" s="1221">
        <v>147011.3961927803</v>
      </c>
      <c r="I46" s="1222">
        <f t="shared" si="4"/>
        <v>43</v>
      </c>
      <c r="J46" s="1264">
        <v>15707</v>
      </c>
      <c r="K46" s="1084">
        <v>15707</v>
      </c>
      <c r="L46" s="1045">
        <v>2506801</v>
      </c>
      <c r="M46" s="1223">
        <v>2309108</v>
      </c>
      <c r="N46" s="1224">
        <f t="shared" si="5"/>
        <v>-7.886266201425647</v>
      </c>
      <c r="O46" s="533">
        <f t="shared" si="6"/>
        <v>199.36587243152022</v>
      </c>
      <c r="P46" s="369">
        <v>2.710357180816389</v>
      </c>
      <c r="Q46" s="1225">
        <f t="shared" si="7"/>
        <v>2.3753351349631155</v>
      </c>
      <c r="R46" s="279" t="s">
        <v>84</v>
      </c>
    </row>
    <row r="47" spans="1:18" s="84" customFormat="1" ht="8.25" customHeight="1">
      <c r="A47" s="269" t="s">
        <v>55</v>
      </c>
      <c r="B47" s="191">
        <v>45951.35342886949</v>
      </c>
      <c r="C47" s="1144">
        <v>103228.34175221335</v>
      </c>
      <c r="D47" s="1177">
        <v>121829.21483754314</v>
      </c>
      <c r="E47" s="1177">
        <v>141761.63750412676</v>
      </c>
      <c r="F47" s="1177">
        <v>191768.15321477427</v>
      </c>
      <c r="G47" s="1177">
        <v>154033.24738026006</v>
      </c>
      <c r="H47" s="1221">
        <v>157164.28963247396</v>
      </c>
      <c r="I47" s="1222">
        <f t="shared" si="4"/>
        <v>44</v>
      </c>
      <c r="J47" s="1264">
        <v>18227</v>
      </c>
      <c r="K47" s="1084">
        <v>18230</v>
      </c>
      <c r="L47" s="1045">
        <v>2807564</v>
      </c>
      <c r="M47" s="1223">
        <v>2865105</v>
      </c>
      <c r="N47" s="1224">
        <f t="shared" si="5"/>
        <v>2.032705474607265</v>
      </c>
      <c r="O47" s="533">
        <f t="shared" si="6"/>
        <v>242.02320041727785</v>
      </c>
      <c r="P47" s="369">
        <v>2.6158593164496367</v>
      </c>
      <c r="Q47" s="1225">
        <f t="shared" si="7"/>
        <v>2.5393804071896047</v>
      </c>
      <c r="R47" s="279" t="s">
        <v>55</v>
      </c>
    </row>
    <row r="48" spans="1:18" s="84" customFormat="1" ht="8.25" customHeight="1">
      <c r="A48" s="269" t="s">
        <v>89</v>
      </c>
      <c r="B48" s="191">
        <v>41490.778688524595</v>
      </c>
      <c r="C48" s="1144">
        <v>128262.28070175438</v>
      </c>
      <c r="D48" s="1177">
        <v>174305.99647266313</v>
      </c>
      <c r="E48" s="1177">
        <v>94052.18135158255</v>
      </c>
      <c r="F48" s="1177">
        <v>122142.72890484739</v>
      </c>
      <c r="G48" s="1177">
        <v>136814.91464510333</v>
      </c>
      <c r="H48" s="1221">
        <v>167735.02722323049</v>
      </c>
      <c r="I48" s="1222">
        <f t="shared" si="4"/>
        <v>45</v>
      </c>
      <c r="J48" s="1264">
        <v>1113</v>
      </c>
      <c r="K48" s="1084">
        <v>1102</v>
      </c>
      <c r="L48" s="1045">
        <v>152275</v>
      </c>
      <c r="M48" s="1223">
        <v>184844</v>
      </c>
      <c r="N48" s="1224">
        <f t="shared" si="5"/>
        <v>22.599957510724362</v>
      </c>
      <c r="O48" s="533">
        <f t="shared" si="6"/>
        <v>304.270617532715</v>
      </c>
      <c r="P48" s="369">
        <v>2.3234501329452604</v>
      </c>
      <c r="Q48" s="1225">
        <f t="shared" si="7"/>
        <v>2.710176992026287</v>
      </c>
      <c r="R48" s="279" t="s">
        <v>89</v>
      </c>
    </row>
    <row r="49" spans="1:18" s="84" customFormat="1" ht="8.25" customHeight="1">
      <c r="A49" s="269" t="s">
        <v>70</v>
      </c>
      <c r="B49" s="191">
        <v>75533.49875930522</v>
      </c>
      <c r="C49" s="1144">
        <v>134713.80784240848</v>
      </c>
      <c r="D49" s="1177">
        <v>99987.43068391868</v>
      </c>
      <c r="E49" s="1177">
        <v>107464.069591528</v>
      </c>
      <c r="F49" s="1177">
        <v>159107.6428301173</v>
      </c>
      <c r="G49" s="1177">
        <v>157040.9478672986</v>
      </c>
      <c r="H49" s="1221">
        <v>186347.5459541406</v>
      </c>
      <c r="I49" s="1222">
        <f t="shared" si="4"/>
        <v>46</v>
      </c>
      <c r="J49" s="1264">
        <v>5275</v>
      </c>
      <c r="K49" s="1085">
        <v>5277</v>
      </c>
      <c r="L49" s="1045">
        <v>828391</v>
      </c>
      <c r="M49" s="1223">
        <v>983356</v>
      </c>
      <c r="N49" s="1224">
        <f t="shared" si="5"/>
        <v>18.66175572985361</v>
      </c>
      <c r="O49" s="533">
        <f t="shared" si="6"/>
        <v>146.70847903915458</v>
      </c>
      <c r="P49" s="369">
        <v>2.666937388709497</v>
      </c>
      <c r="Q49" s="1225">
        <f t="shared" si="7"/>
        <v>3.0109085736358843</v>
      </c>
      <c r="R49" s="279" t="s">
        <v>70</v>
      </c>
    </row>
    <row r="50" spans="1:18" s="84" customFormat="1" ht="8.25" customHeight="1">
      <c r="A50" s="269" t="s">
        <v>61</v>
      </c>
      <c r="B50" s="191">
        <v>77798.86685552409</v>
      </c>
      <c r="C50" s="1144">
        <v>185186.5671641791</v>
      </c>
      <c r="D50" s="1177">
        <v>176612.31281198005</v>
      </c>
      <c r="E50" s="1177">
        <v>149802.0202020202</v>
      </c>
      <c r="F50" s="1177">
        <v>143584.09785932722</v>
      </c>
      <c r="G50" s="1177">
        <v>132882.5910931174</v>
      </c>
      <c r="H50" s="1221">
        <v>214810.2564102564</v>
      </c>
      <c r="I50" s="1222">
        <f t="shared" si="4"/>
        <v>47</v>
      </c>
      <c r="J50" s="1264">
        <v>988</v>
      </c>
      <c r="K50" s="1085">
        <v>975</v>
      </c>
      <c r="L50" s="1045">
        <v>131288</v>
      </c>
      <c r="M50" s="1223">
        <v>209440</v>
      </c>
      <c r="N50" s="1224">
        <f t="shared" si="5"/>
        <v>61.65417504519328</v>
      </c>
      <c r="O50" s="533">
        <f t="shared" si="6"/>
        <v>176.10974952780288</v>
      </c>
      <c r="P50" s="369">
        <v>2.256669711356389</v>
      </c>
      <c r="Q50" s="1225">
        <f t="shared" si="7"/>
        <v>3.47079452760667</v>
      </c>
      <c r="R50" s="279" t="s">
        <v>61</v>
      </c>
    </row>
    <row r="51" spans="1:18" s="84" customFormat="1" ht="8.25" customHeight="1">
      <c r="A51" s="269" t="s">
        <v>59</v>
      </c>
      <c r="B51" s="191">
        <v>55858.529819694864</v>
      </c>
      <c r="C51" s="1144">
        <v>78825.77101816644</v>
      </c>
      <c r="D51" s="1177">
        <v>175154.09781058636</v>
      </c>
      <c r="E51" s="1177">
        <v>202576.3179916318</v>
      </c>
      <c r="F51" s="1177">
        <v>257093.95472261382</v>
      </c>
      <c r="G51" s="1177">
        <v>305803.02149912843</v>
      </c>
      <c r="H51" s="1221">
        <v>337529.5681063123</v>
      </c>
      <c r="I51" s="1222">
        <f t="shared" si="4"/>
        <v>48</v>
      </c>
      <c r="J51" s="1264">
        <v>12047</v>
      </c>
      <c r="K51" s="1084">
        <v>12040</v>
      </c>
      <c r="L51" s="1045">
        <v>3684009</v>
      </c>
      <c r="M51" s="1223">
        <v>4063856</v>
      </c>
      <c r="N51" s="1224">
        <f t="shared" si="5"/>
        <v>10.37483097833757</v>
      </c>
      <c r="O51" s="533">
        <f t="shared" si="6"/>
        <v>504.2578800333992</v>
      </c>
      <c r="P51" s="369">
        <v>5.19327934969875</v>
      </c>
      <c r="Q51" s="1225">
        <f t="shared" si="7"/>
        <v>5.453630555011511</v>
      </c>
      <c r="R51" s="279" t="s">
        <v>59</v>
      </c>
    </row>
    <row r="52" spans="1:18" s="84" customFormat="1" ht="8.25" customHeight="1">
      <c r="A52" s="269" t="s">
        <v>69</v>
      </c>
      <c r="B52" s="191">
        <v>58990.58953778024</v>
      </c>
      <c r="C52" s="1144">
        <v>95453.94555952708</v>
      </c>
      <c r="D52" s="1177">
        <v>370767.1345995045</v>
      </c>
      <c r="E52" s="1177">
        <v>634756.9866342649</v>
      </c>
      <c r="F52" s="1177">
        <v>529984.7885609979</v>
      </c>
      <c r="G52" s="1177">
        <v>370584.7953216374</v>
      </c>
      <c r="H52" s="1221">
        <v>353551.73472520727</v>
      </c>
      <c r="I52" s="1222">
        <f t="shared" si="4"/>
        <v>49</v>
      </c>
      <c r="J52" s="1264">
        <v>3249</v>
      </c>
      <c r="K52" s="1085">
        <v>3257</v>
      </c>
      <c r="L52" s="1045">
        <v>1204030</v>
      </c>
      <c r="M52" s="1223">
        <v>1151518</v>
      </c>
      <c r="N52" s="1224">
        <f t="shared" si="5"/>
        <v>-4.596265365298336</v>
      </c>
      <c r="O52" s="533">
        <f t="shared" si="6"/>
        <v>499.3358220276419</v>
      </c>
      <c r="P52" s="369">
        <v>6.293431488745715</v>
      </c>
      <c r="Q52" s="1225">
        <f t="shared" si="7"/>
        <v>5.7125085487841005</v>
      </c>
      <c r="R52" s="279" t="s">
        <v>69</v>
      </c>
    </row>
    <row r="53" spans="1:18" s="84" customFormat="1" ht="8.25" customHeight="1" thickBot="1">
      <c r="A53" s="241" t="s">
        <v>81</v>
      </c>
      <c r="B53" s="1228">
        <v>118014.20903062835</v>
      </c>
      <c r="C53" s="1229">
        <v>207448.16883923032</v>
      </c>
      <c r="D53" s="1230">
        <v>222460.71863581</v>
      </c>
      <c r="E53" s="1230">
        <v>555712.447636146</v>
      </c>
      <c r="F53" s="1230">
        <v>640188.8064733648</v>
      </c>
      <c r="G53" s="1230">
        <v>547031.691353772</v>
      </c>
      <c r="H53" s="1231">
        <v>599979.353062629</v>
      </c>
      <c r="I53" s="408">
        <f t="shared" si="4"/>
        <v>50</v>
      </c>
      <c r="J53" s="1265">
        <v>2903</v>
      </c>
      <c r="K53" s="1086">
        <v>2906</v>
      </c>
      <c r="L53" s="1232">
        <v>1588033</v>
      </c>
      <c r="M53" s="1233">
        <v>1743540</v>
      </c>
      <c r="N53" s="1234">
        <f t="shared" si="5"/>
        <v>9.679084876750798</v>
      </c>
      <c r="O53" s="1235">
        <f t="shared" si="6"/>
        <v>408.3958601179251</v>
      </c>
      <c r="P53" s="1236">
        <v>9.289929093609107</v>
      </c>
      <c r="Q53" s="1237">
        <f t="shared" si="7"/>
        <v>9.694160279338206</v>
      </c>
      <c r="R53" s="1238" t="s">
        <v>81</v>
      </c>
    </row>
    <row r="54" spans="1:18" s="58" customFormat="1" ht="8.25" customHeight="1">
      <c r="A54" s="1057" t="s">
        <v>50</v>
      </c>
      <c r="B54" s="1239" t="s">
        <v>145</v>
      </c>
      <c r="C54" s="1240" t="s">
        <v>145</v>
      </c>
      <c r="D54" s="1240" t="s">
        <v>145</v>
      </c>
      <c r="E54" s="1241" t="s">
        <v>145</v>
      </c>
      <c r="F54" s="1241"/>
      <c r="G54" s="1242"/>
      <c r="H54" s="972"/>
      <c r="I54" s="1243"/>
      <c r="J54" s="1266">
        <v>810707</v>
      </c>
      <c r="K54" s="1088">
        <f>SUM(K4:K53)</f>
        <v>812871</v>
      </c>
      <c r="L54" s="1244">
        <v>47737977</v>
      </c>
      <c r="M54" s="1245">
        <v>50309238</v>
      </c>
      <c r="N54" s="1246"/>
      <c r="O54" s="1247"/>
      <c r="P54" s="1248"/>
      <c r="Q54" s="1249"/>
      <c r="R54" s="1250" t="s">
        <v>145</v>
      </c>
    </row>
    <row r="55" spans="1:18" s="58" customFormat="1" ht="8.25" customHeight="1" thickBot="1">
      <c r="A55" s="1064" t="s">
        <v>162</v>
      </c>
      <c r="B55" s="1186">
        <v>20006.65655038941</v>
      </c>
      <c r="C55" s="166">
        <v>30955</v>
      </c>
      <c r="D55" s="1251">
        <v>38186.282645290186</v>
      </c>
      <c r="E55" s="1187">
        <v>54421.997932738675</v>
      </c>
      <c r="F55" s="1187">
        <v>59860</v>
      </c>
      <c r="G55" s="1252">
        <v>58884.377463127865</v>
      </c>
      <c r="H55" s="1253">
        <v>61890.80186154999</v>
      </c>
      <c r="I55" s="406"/>
      <c r="J55" s="1267">
        <f>J54/50</f>
        <v>16214.14</v>
      </c>
      <c r="K55" s="1015">
        <f>K54/50</f>
        <v>16257.42</v>
      </c>
      <c r="L55" s="1254">
        <v>954759.54</v>
      </c>
      <c r="M55" s="1255">
        <f>M54/50</f>
        <v>1006184.76</v>
      </c>
      <c r="N55" s="1256">
        <f>(H55-G55)*100/G55</f>
        <v>5.105640117032202</v>
      </c>
      <c r="O55" s="536">
        <f>(H55-$B55)*100/$B55</f>
        <v>209.35104876554374</v>
      </c>
      <c r="P55" s="351">
        <v>1</v>
      </c>
      <c r="Q55" s="1257">
        <f>H55/H$55</f>
        <v>1</v>
      </c>
      <c r="R55" s="1258"/>
    </row>
  </sheetData>
  <mergeCells count="1">
    <mergeCell ref="A1:R1"/>
  </mergeCells>
  <printOptions/>
  <pageMargins left="0.75" right="0.75" top="1" bottom="1" header="0.5" footer="0.5"/>
  <pageSetup horizontalDpi="600" verticalDpi="600" orientation="landscape" r:id="rId1"/>
  <ignoredErrors>
    <ignoredError sqref="K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E21" sqref="E21"/>
    </sheetView>
  </sheetViews>
  <sheetFormatPr defaultColWidth="9.140625" defaultRowHeight="8.25" customHeight="1"/>
  <cols>
    <col min="1" max="1" width="7.28125" style="339" bestFit="1" customWidth="1"/>
    <col min="2" max="2" width="5.140625" style="339" bestFit="1" customWidth="1"/>
    <col min="3" max="5" width="5.7109375" style="339" bestFit="1" customWidth="1"/>
    <col min="6" max="7" width="5.28125" style="339" bestFit="1" customWidth="1"/>
    <col min="8" max="8" width="5.8515625" style="411" customWidth="1"/>
    <col min="9" max="9" width="5.00390625" style="339" bestFit="1" customWidth="1"/>
    <col min="10" max="10" width="5.8515625" style="339" customWidth="1"/>
    <col min="11" max="11" width="6.00390625" style="339" customWidth="1"/>
    <col min="12" max="12" width="7.57421875" style="339" customWidth="1"/>
    <col min="13" max="13" width="8.00390625" style="339" customWidth="1"/>
    <col min="14" max="14" width="5.00390625" style="339" customWidth="1"/>
    <col min="15" max="15" width="5.140625" style="339" bestFit="1" customWidth="1"/>
    <col min="16" max="16" width="4.421875" style="339" customWidth="1"/>
    <col min="17" max="17" width="5.7109375" style="1172" customWidth="1"/>
    <col min="18" max="18" width="6.00390625" style="1172" customWidth="1"/>
    <col min="19" max="19" width="7.140625" style="339" customWidth="1"/>
    <col min="20" max="20" width="5.28125" style="339" customWidth="1"/>
    <col min="21" max="21" width="6.421875" style="339" bestFit="1" customWidth="1"/>
    <col min="22" max="16384" width="6.28125" style="339" customWidth="1"/>
  </cols>
  <sheetData>
    <row r="1" spans="1:21" ht="8.25" customHeight="1" thickBot="1">
      <c r="A1" s="1741" t="s">
        <v>213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  <c r="S1" s="1741"/>
      <c r="T1" s="1741"/>
      <c r="U1" s="1741"/>
    </row>
    <row r="2" spans="1:21" s="1131" customFormat="1" ht="8.25" customHeight="1">
      <c r="A2" s="1115"/>
      <c r="B2" s="1727" t="s">
        <v>186</v>
      </c>
      <c r="C2" s="1116"/>
      <c r="D2" s="1116"/>
      <c r="E2" s="1116"/>
      <c r="F2" s="1117"/>
      <c r="G2" s="1118"/>
      <c r="H2" s="1119"/>
      <c r="I2" s="1120"/>
      <c r="J2" s="1121" t="s">
        <v>179</v>
      </c>
      <c r="K2" s="1122" t="s">
        <v>179</v>
      </c>
      <c r="L2" s="1123" t="s">
        <v>187</v>
      </c>
      <c r="M2" s="1124" t="s">
        <v>187</v>
      </c>
      <c r="N2" s="1125" t="s">
        <v>188</v>
      </c>
      <c r="O2" s="1126"/>
      <c r="P2" s="1127"/>
      <c r="Q2" s="1128" t="s">
        <v>189</v>
      </c>
      <c r="R2" s="1129"/>
      <c r="S2" s="342" t="s">
        <v>161</v>
      </c>
      <c r="T2" s="1130"/>
      <c r="U2" s="1027"/>
    </row>
    <row r="3" spans="1:21" s="1136" customFormat="1" ht="8.25" customHeight="1" thickBot="1">
      <c r="A3" s="1034" t="s">
        <v>150</v>
      </c>
      <c r="B3" s="1035">
        <v>1984</v>
      </c>
      <c r="C3" s="165">
        <v>1990</v>
      </c>
      <c r="D3" s="165">
        <v>1995</v>
      </c>
      <c r="E3" s="165">
        <v>2000</v>
      </c>
      <c r="F3" s="165">
        <v>2002</v>
      </c>
      <c r="G3" s="165">
        <v>2004</v>
      </c>
      <c r="H3" s="169">
        <v>2005</v>
      </c>
      <c r="I3" s="168" t="s">
        <v>157</v>
      </c>
      <c r="J3" s="165">
        <v>2004</v>
      </c>
      <c r="K3" s="1132">
        <v>2005</v>
      </c>
      <c r="L3" s="164">
        <v>2004</v>
      </c>
      <c r="M3" s="751">
        <v>2005</v>
      </c>
      <c r="N3" s="164">
        <v>2004</v>
      </c>
      <c r="O3" s="1133">
        <v>2005</v>
      </c>
      <c r="P3" s="1134" t="s">
        <v>157</v>
      </c>
      <c r="Q3" s="252" t="s">
        <v>154</v>
      </c>
      <c r="R3" s="1037" t="s">
        <v>172</v>
      </c>
      <c r="S3" s="351" t="s">
        <v>164</v>
      </c>
      <c r="T3" s="1135" t="s">
        <v>173</v>
      </c>
      <c r="U3" s="1034" t="s">
        <v>150</v>
      </c>
    </row>
    <row r="4" spans="1:21" ht="8.25" customHeight="1">
      <c r="A4" s="1137" t="s">
        <v>78</v>
      </c>
      <c r="B4" s="1173">
        <v>3579.8192771084337</v>
      </c>
      <c r="C4" s="1138">
        <v>4749.526130517194</v>
      </c>
      <c r="D4" s="1138">
        <v>4941.081081081081</v>
      </c>
      <c r="E4" s="1093">
        <v>11173.94242465198</v>
      </c>
      <c r="F4" s="1138">
        <v>4336.486486486487</v>
      </c>
      <c r="G4" s="1138">
        <v>4923.56515867657</v>
      </c>
      <c r="H4" s="1141">
        <v>5076.704929101958</v>
      </c>
      <c r="I4" s="1139">
        <f aca="true" t="shared" si="0" ref="I4:I35">RANK(H4,H$4:H$53,1)</f>
        <v>1</v>
      </c>
      <c r="J4" s="1174">
        <v>7405</v>
      </c>
      <c r="K4" s="1190">
        <v>7405</v>
      </c>
      <c r="L4" s="1175">
        <v>36459</v>
      </c>
      <c r="M4" s="1176">
        <v>37593</v>
      </c>
      <c r="N4" s="413">
        <v>12.562235767175348</v>
      </c>
      <c r="O4" s="1140">
        <v>10.646378141407963</v>
      </c>
      <c r="P4" s="1141">
        <f aca="true" t="shared" si="1" ref="P4:P35">RANK(O4,O$4:O$53,0)</f>
        <v>41</v>
      </c>
      <c r="Q4" s="412">
        <f aca="true" t="shared" si="2" ref="Q4:Q35">(H4-G4)*100/G4</f>
        <v>3.110343125154291</v>
      </c>
      <c r="R4" s="532">
        <f aca="true" t="shared" si="3" ref="R4:R35">(H4-$B4)*100/$B4</f>
        <v>41.81455923111908</v>
      </c>
      <c r="S4" s="1142">
        <v>0.2792295048684857</v>
      </c>
      <c r="T4" s="178">
        <f aca="true" t="shared" si="4" ref="T4:T35">H4/H$55</f>
        <v>0.25882148703837576</v>
      </c>
      <c r="U4" s="1137" t="s">
        <v>78</v>
      </c>
    </row>
    <row r="5" spans="1:21" ht="8.25" customHeight="1">
      <c r="A5" s="1143" t="s">
        <v>76</v>
      </c>
      <c r="B5" s="1074">
        <v>4829.757343550446</v>
      </c>
      <c r="C5" s="1144">
        <v>5631.566118220597</v>
      </c>
      <c r="D5" s="1144">
        <v>8192.298258523424</v>
      </c>
      <c r="E5" s="1098">
        <v>9851.120823346962</v>
      </c>
      <c r="F5" s="1144">
        <v>9443.716642406598</v>
      </c>
      <c r="G5" s="1144">
        <v>8831.93990064219</v>
      </c>
      <c r="H5" s="1075">
        <v>5973</v>
      </c>
      <c r="I5" s="1139">
        <f t="shared" si="0"/>
        <v>2</v>
      </c>
      <c r="J5" s="1177">
        <v>8253</v>
      </c>
      <c r="K5" s="1085">
        <v>10789</v>
      </c>
      <c r="L5" s="1178">
        <v>72890</v>
      </c>
      <c r="M5" s="1179">
        <v>64438</v>
      </c>
      <c r="N5" s="364">
        <v>11.544900619455431</v>
      </c>
      <c r="O5" s="1145">
        <v>12.733398543636563</v>
      </c>
      <c r="P5" s="1075">
        <f t="shared" si="1"/>
        <v>34</v>
      </c>
      <c r="Q5" s="415">
        <f t="shared" si="2"/>
        <v>-32.3704637124434</v>
      </c>
      <c r="R5" s="533">
        <f t="shared" si="3"/>
        <v>23.670809424332987</v>
      </c>
      <c r="S5" s="1146">
        <v>0.5008846488278074</v>
      </c>
      <c r="T5" s="189">
        <f t="shared" si="4"/>
        <v>0.3045165641237469</v>
      </c>
      <c r="U5" s="1143" t="s">
        <v>76</v>
      </c>
    </row>
    <row r="6" spans="1:21" ht="8.25" customHeight="1">
      <c r="A6" s="1143" t="s">
        <v>99</v>
      </c>
      <c r="B6" s="1074">
        <v>3235.999489730833</v>
      </c>
      <c r="C6" s="1144">
        <v>7765.887347145663</v>
      </c>
      <c r="D6" s="1144">
        <v>5953.3016805147745</v>
      </c>
      <c r="E6" s="1098">
        <v>8942.416845572448</v>
      </c>
      <c r="F6" s="1144">
        <v>9506.439405051779</v>
      </c>
      <c r="G6" s="1144">
        <v>8159.851956291857</v>
      </c>
      <c r="H6" s="1075">
        <v>6673.284191360019</v>
      </c>
      <c r="I6" s="1139">
        <f t="shared" si="0"/>
        <v>3</v>
      </c>
      <c r="J6" s="1177">
        <v>34044</v>
      </c>
      <c r="K6" s="1084">
        <v>34051</v>
      </c>
      <c r="L6" s="1178">
        <v>277794</v>
      </c>
      <c r="M6" s="1179">
        <v>227232</v>
      </c>
      <c r="N6" s="364">
        <v>26.311582081974944</v>
      </c>
      <c r="O6" s="1145">
        <v>15.950089987393342</v>
      </c>
      <c r="P6" s="1075">
        <f t="shared" si="1"/>
        <v>25</v>
      </c>
      <c r="Q6" s="415">
        <f t="shared" si="2"/>
        <v>-18.218072740714167</v>
      </c>
      <c r="R6" s="533">
        <f t="shared" si="3"/>
        <v>106.22018676260964</v>
      </c>
      <c r="S6" s="1146">
        <v>0.4627686134183226</v>
      </c>
      <c r="T6" s="189">
        <f t="shared" si="4"/>
        <v>0.3402185791686371</v>
      </c>
      <c r="U6" s="1143" t="s">
        <v>99</v>
      </c>
    </row>
    <row r="7" spans="1:21" ht="8.25" customHeight="1">
      <c r="A7" s="1143" t="s">
        <v>91</v>
      </c>
      <c r="B7" s="1074">
        <v>4088.1458966565347</v>
      </c>
      <c r="C7" s="1144">
        <v>4216.409484380881</v>
      </c>
      <c r="D7" s="1144">
        <v>5075.584349593496</v>
      </c>
      <c r="E7" s="1098">
        <v>4961.665817626083</v>
      </c>
      <c r="F7" s="1144">
        <v>5217.721518987341</v>
      </c>
      <c r="G7" s="1144">
        <v>5874.075003135583</v>
      </c>
      <c r="H7" s="1075">
        <v>6982.95595919383</v>
      </c>
      <c r="I7" s="1139">
        <f t="shared" si="0"/>
        <v>4</v>
      </c>
      <c r="J7" s="1177">
        <v>7973</v>
      </c>
      <c r="K7" s="1084">
        <v>8038</v>
      </c>
      <c r="L7" s="1178">
        <v>46834</v>
      </c>
      <c r="M7" s="1179">
        <v>56129</v>
      </c>
      <c r="N7" s="364">
        <v>11.995830120972597</v>
      </c>
      <c r="O7" s="1145">
        <v>12.646651270207851</v>
      </c>
      <c r="P7" s="1075">
        <f t="shared" si="1"/>
        <v>35</v>
      </c>
      <c r="Q7" s="415">
        <f t="shared" si="2"/>
        <v>18.877541663433405</v>
      </c>
      <c r="R7" s="533">
        <f t="shared" si="3"/>
        <v>70.8098520873435</v>
      </c>
      <c r="S7" s="1146">
        <v>0.33313564496966647</v>
      </c>
      <c r="T7" s="189">
        <f t="shared" si="4"/>
        <v>0.35600632113195185</v>
      </c>
      <c r="U7" s="1143" t="s">
        <v>91</v>
      </c>
    </row>
    <row r="8" spans="1:21" ht="8.25" customHeight="1">
      <c r="A8" s="1143" t="s">
        <v>90</v>
      </c>
      <c r="B8" s="1074">
        <v>2625.26649809113</v>
      </c>
      <c r="C8" s="1144">
        <v>3827.6402004239735</v>
      </c>
      <c r="D8" s="1144">
        <v>3150.172695001439</v>
      </c>
      <c r="E8" s="1098">
        <v>5557.012392435102</v>
      </c>
      <c r="F8" s="1144">
        <v>5044.426319955862</v>
      </c>
      <c r="G8" s="1144">
        <v>6341.226661553579</v>
      </c>
      <c r="H8" s="1075">
        <v>7296.690875859747</v>
      </c>
      <c r="I8" s="1139">
        <f t="shared" si="0"/>
        <v>5</v>
      </c>
      <c r="J8" s="1177">
        <v>41723</v>
      </c>
      <c r="K8" s="1084">
        <v>41582</v>
      </c>
      <c r="L8" s="1178">
        <v>264575</v>
      </c>
      <c r="M8" s="1179">
        <v>303411</v>
      </c>
      <c r="N8" s="364">
        <v>22.216055177602488</v>
      </c>
      <c r="O8" s="1145">
        <v>23.340815868102247</v>
      </c>
      <c r="P8" s="1075">
        <f t="shared" si="1"/>
        <v>11</v>
      </c>
      <c r="Q8" s="415">
        <f t="shared" si="2"/>
        <v>15.06749821921809</v>
      </c>
      <c r="R8" s="533">
        <f t="shared" si="3"/>
        <v>177.94095880038384</v>
      </c>
      <c r="S8" s="1146">
        <v>0.35962915568286913</v>
      </c>
      <c r="T8" s="189">
        <f t="shared" si="4"/>
        <v>0.37200121128242153</v>
      </c>
      <c r="U8" s="1143" t="s">
        <v>90</v>
      </c>
    </row>
    <row r="9" spans="1:21" ht="8.25" customHeight="1">
      <c r="A9" s="1143" t="s">
        <v>75</v>
      </c>
      <c r="B9" s="1074">
        <v>4959.318093762108</v>
      </c>
      <c r="C9" s="1144">
        <v>4919.594141858907</v>
      </c>
      <c r="D9" s="1144">
        <v>6193.648699585375</v>
      </c>
      <c r="E9" s="1098">
        <v>7488.627889634601</v>
      </c>
      <c r="F9" s="1144">
        <v>7235.926922006863</v>
      </c>
      <c r="G9" s="1144">
        <v>8313.885326982963</v>
      </c>
      <c r="H9" s="1075">
        <v>8454.329557910121</v>
      </c>
      <c r="I9" s="1139">
        <f t="shared" si="0"/>
        <v>6</v>
      </c>
      <c r="J9" s="1177">
        <v>10918</v>
      </c>
      <c r="K9" s="1085">
        <v>10948</v>
      </c>
      <c r="L9" s="1178">
        <v>90771</v>
      </c>
      <c r="M9" s="1179">
        <v>92558</v>
      </c>
      <c r="N9" s="364">
        <v>10.84809488183989</v>
      </c>
      <c r="O9" s="1145">
        <v>11.330312177900517</v>
      </c>
      <c r="P9" s="1075">
        <f t="shared" si="1"/>
        <v>38</v>
      </c>
      <c r="Q9" s="415">
        <f t="shared" si="2"/>
        <v>1.6892731304741733</v>
      </c>
      <c r="R9" s="533">
        <f t="shared" si="3"/>
        <v>70.47362960129703</v>
      </c>
      <c r="S9" s="1146">
        <v>0.47150428776103054</v>
      </c>
      <c r="T9" s="189">
        <f t="shared" si="4"/>
        <v>0.4310201555239622</v>
      </c>
      <c r="U9" s="1143" t="s">
        <v>75</v>
      </c>
    </row>
    <row r="10" spans="1:21" ht="8.25" customHeight="1">
      <c r="A10" s="1143" t="s">
        <v>67</v>
      </c>
      <c r="B10" s="1074">
        <v>4827.786624203822</v>
      </c>
      <c r="C10" s="1144">
        <v>5791.3049794791705</v>
      </c>
      <c r="D10" s="1144">
        <v>7074.446021176727</v>
      </c>
      <c r="E10" s="1098">
        <v>6424.1841216829425</v>
      </c>
      <c r="F10" s="1144">
        <v>8645.311821733469</v>
      </c>
      <c r="G10" s="1144">
        <v>7899.924321597175</v>
      </c>
      <c r="H10" s="1075">
        <v>8863.58231542536</v>
      </c>
      <c r="I10" s="1139">
        <f t="shared" si="0"/>
        <v>7</v>
      </c>
      <c r="J10" s="1177">
        <v>27749</v>
      </c>
      <c r="K10" s="1085">
        <v>27753</v>
      </c>
      <c r="L10" s="1178">
        <v>219215</v>
      </c>
      <c r="M10" s="1179">
        <v>245991</v>
      </c>
      <c r="N10" s="364">
        <v>13.074014014240873</v>
      </c>
      <c r="O10" s="1145">
        <v>16.386509279366898</v>
      </c>
      <c r="P10" s="1075">
        <f t="shared" si="1"/>
        <v>24</v>
      </c>
      <c r="Q10" s="415">
        <f t="shared" si="2"/>
        <v>12.198319307865932</v>
      </c>
      <c r="R10" s="533">
        <f t="shared" si="3"/>
        <v>83.59515457846285</v>
      </c>
      <c r="S10" s="1146">
        <v>0.44802737157458883</v>
      </c>
      <c r="T10" s="189">
        <f t="shared" si="4"/>
        <v>0.45188475347753815</v>
      </c>
      <c r="U10" s="1143" t="s">
        <v>67</v>
      </c>
    </row>
    <row r="11" spans="1:21" ht="8.25" customHeight="1">
      <c r="A11" s="1143" t="s">
        <v>87</v>
      </c>
      <c r="B11" s="1074">
        <v>5057.203389830509</v>
      </c>
      <c r="C11" s="1144">
        <v>10274.515062125682</v>
      </c>
      <c r="D11" s="1144">
        <v>11159.96401259559</v>
      </c>
      <c r="E11" s="1098">
        <v>15722.491909385113</v>
      </c>
      <c r="F11" s="1144">
        <v>16536.641283877834</v>
      </c>
      <c r="G11" s="1144">
        <v>13325.16393442623</v>
      </c>
      <c r="H11" s="1075">
        <v>9047.658516369664</v>
      </c>
      <c r="I11" s="1139">
        <f t="shared" si="0"/>
        <v>8</v>
      </c>
      <c r="J11" s="1177">
        <v>12200</v>
      </c>
      <c r="K11" s="1084">
        <v>12065</v>
      </c>
      <c r="L11" s="1178">
        <v>162567</v>
      </c>
      <c r="M11" s="1179">
        <v>109160</v>
      </c>
      <c r="N11" s="364">
        <v>20.35550480254533</v>
      </c>
      <c r="O11" s="1145">
        <v>9.823472664180501</v>
      </c>
      <c r="P11" s="1075">
        <f t="shared" si="1"/>
        <v>44</v>
      </c>
      <c r="Q11" s="415">
        <f t="shared" si="2"/>
        <v>-32.1009590509083</v>
      </c>
      <c r="R11" s="533">
        <f t="shared" si="3"/>
        <v>78.9063602734177</v>
      </c>
      <c r="S11" s="1146">
        <v>0.7557082739413499</v>
      </c>
      <c r="T11" s="189">
        <f t="shared" si="4"/>
        <v>0.4612693595797501</v>
      </c>
      <c r="U11" s="1143" t="s">
        <v>87</v>
      </c>
    </row>
    <row r="12" spans="1:21" ht="8.25" customHeight="1">
      <c r="A12" s="1143" t="s">
        <v>79</v>
      </c>
      <c r="B12" s="1074">
        <v>4236.8801155512765</v>
      </c>
      <c r="C12" s="1144">
        <v>4662.970528158739</v>
      </c>
      <c r="D12" s="1144">
        <v>5712.255426847075</v>
      </c>
      <c r="E12" s="1098">
        <v>8272.84226914469</v>
      </c>
      <c r="F12" s="1144">
        <v>8249.951352403192</v>
      </c>
      <c r="G12" s="1144">
        <v>9118.036618620958</v>
      </c>
      <c r="H12" s="1075">
        <v>9890.990639625585</v>
      </c>
      <c r="I12" s="1139">
        <f t="shared" si="0"/>
        <v>9</v>
      </c>
      <c r="J12" s="1177">
        <v>10268</v>
      </c>
      <c r="K12" s="1085">
        <v>10256</v>
      </c>
      <c r="L12" s="1178">
        <v>93624</v>
      </c>
      <c r="M12" s="1179">
        <v>101442</v>
      </c>
      <c r="N12" s="364">
        <v>15.562344790444243</v>
      </c>
      <c r="O12" s="1145">
        <v>16.56314902621576</v>
      </c>
      <c r="P12" s="1075">
        <f t="shared" si="1"/>
        <v>23</v>
      </c>
      <c r="Q12" s="415">
        <f t="shared" si="2"/>
        <v>8.477198034345372</v>
      </c>
      <c r="R12" s="533">
        <f t="shared" si="3"/>
        <v>133.44985861934472</v>
      </c>
      <c r="S12" s="1146">
        <v>0.5171100144584276</v>
      </c>
      <c r="T12" s="189">
        <f t="shared" si="4"/>
        <v>0.504264270108643</v>
      </c>
      <c r="U12" s="1143" t="s">
        <v>79</v>
      </c>
    </row>
    <row r="13" spans="1:21" ht="8.25" customHeight="1">
      <c r="A13" s="1143" t="s">
        <v>77</v>
      </c>
      <c r="B13" s="1074">
        <v>3603.1721268850756</v>
      </c>
      <c r="C13" s="1144">
        <v>4672.590989877134</v>
      </c>
      <c r="D13" s="1144">
        <v>5717.699623412268</v>
      </c>
      <c r="E13" s="1098">
        <v>6659.688783009782</v>
      </c>
      <c r="F13" s="1144">
        <v>7227.868542231754</v>
      </c>
      <c r="G13" s="1144">
        <v>10250.015699770156</v>
      </c>
      <c r="H13" s="1075">
        <v>9932.53863798744</v>
      </c>
      <c r="I13" s="1139">
        <f t="shared" si="0"/>
        <v>10</v>
      </c>
      <c r="J13" s="1177">
        <v>79619</v>
      </c>
      <c r="K13" s="1085">
        <v>79779</v>
      </c>
      <c r="L13" s="1178">
        <v>816096</v>
      </c>
      <c r="M13" s="1179">
        <v>792408</v>
      </c>
      <c r="N13" s="364">
        <v>23.752797392389347</v>
      </c>
      <c r="O13" s="1145">
        <v>22.243087772011215</v>
      </c>
      <c r="P13" s="1075">
        <f t="shared" si="1"/>
        <v>12</v>
      </c>
      <c r="Q13" s="415">
        <f t="shared" si="2"/>
        <v>-3.0973324439867467</v>
      </c>
      <c r="R13" s="533">
        <f t="shared" si="3"/>
        <v>175.6609534103515</v>
      </c>
      <c r="S13" s="1146">
        <v>0.5813077955711153</v>
      </c>
      <c r="T13" s="189">
        <f t="shared" si="4"/>
        <v>0.5063824776605217</v>
      </c>
      <c r="U13" s="1143" t="s">
        <v>77</v>
      </c>
    </row>
    <row r="14" spans="1:21" ht="8.25" customHeight="1">
      <c r="A14" s="1143" t="s">
        <v>53</v>
      </c>
      <c r="B14" s="1074">
        <v>3192.2909813171127</v>
      </c>
      <c r="C14" s="1144">
        <v>5977.780520923343</v>
      </c>
      <c r="D14" s="1144">
        <v>7162.236987818384</v>
      </c>
      <c r="E14" s="1098">
        <v>8658.971540246732</v>
      </c>
      <c r="F14" s="1144">
        <v>9004.578754578755</v>
      </c>
      <c r="G14" s="1144">
        <v>9156.465070954382</v>
      </c>
      <c r="H14" s="1075">
        <v>10092.495743128193</v>
      </c>
      <c r="I14" s="1139">
        <f t="shared" si="0"/>
        <v>11</v>
      </c>
      <c r="J14" s="1177">
        <v>16419</v>
      </c>
      <c r="K14" s="1084">
        <v>16444</v>
      </c>
      <c r="L14" s="1178">
        <v>150340</v>
      </c>
      <c r="M14" s="1179">
        <v>165961</v>
      </c>
      <c r="N14" s="364">
        <v>14.230718625733235</v>
      </c>
      <c r="O14" s="1145">
        <v>18.138408909581734</v>
      </c>
      <c r="P14" s="1075">
        <f t="shared" si="1"/>
        <v>19</v>
      </c>
      <c r="Q14" s="415">
        <f t="shared" si="2"/>
        <v>10.222620464561524</v>
      </c>
      <c r="R14" s="533">
        <f t="shared" si="3"/>
        <v>216.15212404491126</v>
      </c>
      <c r="S14" s="1146">
        <v>0.5192894022337706</v>
      </c>
      <c r="T14" s="189">
        <f t="shared" si="4"/>
        <v>0.5145374396669913</v>
      </c>
      <c r="U14" s="1143" t="s">
        <v>53</v>
      </c>
    </row>
    <row r="15" spans="1:21" ht="8.25" customHeight="1">
      <c r="A15" s="1143" t="s">
        <v>60</v>
      </c>
      <c r="B15" s="1074">
        <v>7108.549204960143</v>
      </c>
      <c r="C15" s="1144">
        <v>11610.814456747794</v>
      </c>
      <c r="D15" s="1144">
        <v>14311.617261206944</v>
      </c>
      <c r="E15" s="1098">
        <v>8889.34764657308</v>
      </c>
      <c r="F15" s="1144">
        <v>7398.935878448796</v>
      </c>
      <c r="G15" s="1144">
        <v>7570.538057742782</v>
      </c>
      <c r="H15" s="1075">
        <v>10123.180474991792</v>
      </c>
      <c r="I15" s="1139">
        <f t="shared" si="0"/>
        <v>12</v>
      </c>
      <c r="J15" s="1177">
        <v>18288</v>
      </c>
      <c r="K15" s="1085">
        <v>18274</v>
      </c>
      <c r="L15" s="1178">
        <v>138450</v>
      </c>
      <c r="M15" s="1179">
        <v>184991</v>
      </c>
      <c r="N15" s="364">
        <v>7.508391013358915</v>
      </c>
      <c r="O15" s="1145">
        <v>9.286869284218632</v>
      </c>
      <c r="P15" s="1075">
        <f t="shared" si="1"/>
        <v>45</v>
      </c>
      <c r="Q15" s="415">
        <f t="shared" si="2"/>
        <v>33.71811088959905</v>
      </c>
      <c r="R15" s="533">
        <f t="shared" si="3"/>
        <v>42.408530673574376</v>
      </c>
      <c r="S15" s="1146">
        <v>0.429346931608346</v>
      </c>
      <c r="T15" s="189">
        <f t="shared" si="4"/>
        <v>0.5161018142054412</v>
      </c>
      <c r="U15" s="1143" t="s">
        <v>60</v>
      </c>
    </row>
    <row r="16" spans="1:21" ht="8.25" customHeight="1">
      <c r="A16" s="1143" t="s">
        <v>63</v>
      </c>
      <c r="B16" s="1074">
        <v>8161.6519174041305</v>
      </c>
      <c r="C16" s="1144">
        <v>9127.20156555773</v>
      </c>
      <c r="D16" s="1144">
        <v>11251.85474424053</v>
      </c>
      <c r="E16" s="1098">
        <v>13656.699029126214</v>
      </c>
      <c r="F16" s="1144">
        <v>11399.798183652876</v>
      </c>
      <c r="G16" s="1144">
        <v>12756.816804685923</v>
      </c>
      <c r="H16" s="1075">
        <v>11678</v>
      </c>
      <c r="I16" s="1139">
        <f t="shared" si="0"/>
        <v>13</v>
      </c>
      <c r="J16" s="1177">
        <v>4951</v>
      </c>
      <c r="K16" s="1085">
        <v>4957</v>
      </c>
      <c r="L16" s="1178">
        <v>63159</v>
      </c>
      <c r="M16" s="1179">
        <v>57888</v>
      </c>
      <c r="N16" s="364">
        <v>15.780439540671004</v>
      </c>
      <c r="O16" s="1145">
        <v>13.317934395001174</v>
      </c>
      <c r="P16" s="1075">
        <f t="shared" si="1"/>
        <v>30</v>
      </c>
      <c r="Q16" s="415">
        <f t="shared" si="2"/>
        <v>-8.456786839563646</v>
      </c>
      <c r="R16" s="533">
        <f t="shared" si="3"/>
        <v>43.08377909498336</v>
      </c>
      <c r="S16" s="1146">
        <v>0.7234756777399688</v>
      </c>
      <c r="T16" s="189">
        <f t="shared" si="4"/>
        <v>0.5953699038736173</v>
      </c>
      <c r="U16" s="1143" t="s">
        <v>63</v>
      </c>
    </row>
    <row r="17" spans="1:21" ht="8.25" customHeight="1">
      <c r="A17" s="1143" t="s">
        <v>100</v>
      </c>
      <c r="B17" s="1074">
        <v>7303.38266384778</v>
      </c>
      <c r="C17" s="1144">
        <v>8785.746572246497</v>
      </c>
      <c r="D17" s="1144">
        <v>9961.967694566814</v>
      </c>
      <c r="E17" s="1098">
        <v>9694.28876434481</v>
      </c>
      <c r="F17" s="1144">
        <v>11838.796708485093</v>
      </c>
      <c r="G17" s="1144">
        <v>11149.011588275393</v>
      </c>
      <c r="H17" s="1075">
        <v>11894.651539708266</v>
      </c>
      <c r="I17" s="1139">
        <f t="shared" si="0"/>
        <v>14</v>
      </c>
      <c r="J17" s="1177">
        <v>7335</v>
      </c>
      <c r="K17" s="1084">
        <v>7404</v>
      </c>
      <c r="L17" s="1178">
        <v>81778</v>
      </c>
      <c r="M17" s="1179">
        <v>88068</v>
      </c>
      <c r="N17" s="364">
        <v>19.107277204820626</v>
      </c>
      <c r="O17" s="1145">
        <v>20.66533227896368</v>
      </c>
      <c r="P17" s="1075">
        <f t="shared" si="1"/>
        <v>15</v>
      </c>
      <c r="Q17" s="415">
        <f t="shared" si="2"/>
        <v>6.687946689525453</v>
      </c>
      <c r="R17" s="533">
        <f t="shared" si="3"/>
        <v>62.86496391032015</v>
      </c>
      <c r="S17" s="1146">
        <v>0.6322924314469603</v>
      </c>
      <c r="T17" s="189">
        <f t="shared" si="4"/>
        <v>0.6064152717765272</v>
      </c>
      <c r="U17" s="1143" t="s">
        <v>100</v>
      </c>
    </row>
    <row r="18" spans="1:21" ht="8.25" customHeight="1">
      <c r="A18" s="1143" t="s">
        <v>62</v>
      </c>
      <c r="B18" s="1074">
        <v>7089.468503937008</v>
      </c>
      <c r="C18" s="1144">
        <v>11688.054607508531</v>
      </c>
      <c r="D18" s="1144">
        <v>11480.039428289798</v>
      </c>
      <c r="E18" s="1098">
        <v>12446.852122986822</v>
      </c>
      <c r="F18" s="1144">
        <v>9342.887783952423</v>
      </c>
      <c r="G18" s="1144">
        <v>11980.19694838221</v>
      </c>
      <c r="H18" s="1075">
        <v>13382.257716382474</v>
      </c>
      <c r="I18" s="1139">
        <f t="shared" si="0"/>
        <v>15</v>
      </c>
      <c r="J18" s="1177">
        <v>9241</v>
      </c>
      <c r="K18" s="1085">
        <v>9266</v>
      </c>
      <c r="L18" s="1178">
        <v>110709</v>
      </c>
      <c r="M18" s="1179">
        <v>124000</v>
      </c>
      <c r="N18" s="364">
        <v>14.459932133966191</v>
      </c>
      <c r="O18" s="1145">
        <v>15.22683065799556</v>
      </c>
      <c r="P18" s="1075">
        <f t="shared" si="1"/>
        <v>29</v>
      </c>
      <c r="Q18" s="415">
        <f t="shared" si="2"/>
        <v>11.703152911769081</v>
      </c>
      <c r="R18" s="533">
        <f t="shared" si="3"/>
        <v>88.762496214644</v>
      </c>
      <c r="S18" s="1146">
        <v>0.6794313377225393</v>
      </c>
      <c r="T18" s="189">
        <f t="shared" si="4"/>
        <v>0.6822566783879609</v>
      </c>
      <c r="U18" s="1143" t="s">
        <v>62</v>
      </c>
    </row>
    <row r="19" spans="1:21" ht="8.25" customHeight="1">
      <c r="A19" s="1143" t="s">
        <v>52</v>
      </c>
      <c r="B19" s="1074">
        <v>6212.268993839836</v>
      </c>
      <c r="C19" s="1144">
        <v>10588.390501319262</v>
      </c>
      <c r="D19" s="1144">
        <v>20147.817369907956</v>
      </c>
      <c r="E19" s="1098">
        <v>13173.96417586394</v>
      </c>
      <c r="F19" s="1144">
        <v>8209.18459591394</v>
      </c>
      <c r="G19" s="1144">
        <v>12315.686441399268</v>
      </c>
      <c r="H19" s="1075">
        <v>13434.555915138439</v>
      </c>
      <c r="I19" s="1139">
        <f t="shared" si="0"/>
        <v>16</v>
      </c>
      <c r="J19" s="1177">
        <v>11749</v>
      </c>
      <c r="K19" s="1084">
        <v>11124</v>
      </c>
      <c r="L19" s="1178">
        <v>144697</v>
      </c>
      <c r="M19" s="1179">
        <v>149446</v>
      </c>
      <c r="N19" s="364">
        <v>11.698434463154422</v>
      </c>
      <c r="O19" s="1145">
        <v>12.07204485476404</v>
      </c>
      <c r="P19" s="1075">
        <f t="shared" si="1"/>
        <v>37</v>
      </c>
      <c r="Q19" s="415">
        <f t="shared" si="2"/>
        <v>9.084913610483643</v>
      </c>
      <c r="R19" s="533">
        <f t="shared" si="3"/>
        <v>116.258438397634</v>
      </c>
      <c r="S19" s="1146">
        <v>0.6984579093235359</v>
      </c>
      <c r="T19" s="189">
        <f t="shared" si="4"/>
        <v>0.6849229545967382</v>
      </c>
      <c r="U19" s="1143" t="s">
        <v>52</v>
      </c>
    </row>
    <row r="20" spans="1:21" ht="8.25" customHeight="1">
      <c r="A20" s="1143" t="s">
        <v>86</v>
      </c>
      <c r="B20" s="1074">
        <v>4967.371323529412</v>
      </c>
      <c r="C20" s="1144">
        <v>6863</v>
      </c>
      <c r="D20" s="1144">
        <v>8623.179565383149</v>
      </c>
      <c r="E20" s="1098">
        <v>9951.052081778838</v>
      </c>
      <c r="F20" s="1144">
        <v>10839.137892460289</v>
      </c>
      <c r="G20" s="1144">
        <v>12218.960107575078</v>
      </c>
      <c r="H20" s="1075">
        <v>13685.338710882068</v>
      </c>
      <c r="I20" s="1139">
        <f t="shared" si="0"/>
        <v>17</v>
      </c>
      <c r="J20" s="1177">
        <v>13386</v>
      </c>
      <c r="K20" s="1084">
        <v>13389</v>
      </c>
      <c r="L20" s="1178">
        <v>163563</v>
      </c>
      <c r="M20" s="1179">
        <v>183233</v>
      </c>
      <c r="N20" s="364">
        <v>16.63305744279059</v>
      </c>
      <c r="O20" s="1145">
        <v>19.279465070154302</v>
      </c>
      <c r="P20" s="1075">
        <f t="shared" si="1"/>
        <v>17</v>
      </c>
      <c r="Q20" s="415">
        <f t="shared" si="2"/>
        <v>12.000846147274977</v>
      </c>
      <c r="R20" s="533">
        <f t="shared" si="3"/>
        <v>175.50464460060485</v>
      </c>
      <c r="S20" s="1146">
        <v>0.6929722814439341</v>
      </c>
      <c r="T20" s="189">
        <f t="shared" si="4"/>
        <v>0.697708408355519</v>
      </c>
      <c r="U20" s="1143" t="s">
        <v>86</v>
      </c>
    </row>
    <row r="21" spans="1:21" ht="8.25" customHeight="1">
      <c r="A21" s="1143" t="s">
        <v>66</v>
      </c>
      <c r="B21" s="1074">
        <v>6288.8140665918445</v>
      </c>
      <c r="C21" s="1144">
        <v>7394.157850388541</v>
      </c>
      <c r="D21" s="1144">
        <v>9994.850669412976</v>
      </c>
      <c r="E21" s="1098">
        <v>10546.346883970738</v>
      </c>
      <c r="F21" s="1144">
        <v>11258.695442720878</v>
      </c>
      <c r="G21" s="1144">
        <v>12186.987951807228</v>
      </c>
      <c r="H21" s="1075">
        <v>13833.048919226394</v>
      </c>
      <c r="I21" s="1139">
        <f t="shared" si="0"/>
        <v>18</v>
      </c>
      <c r="J21" s="1177">
        <v>10375</v>
      </c>
      <c r="K21" s="1085">
        <v>10548</v>
      </c>
      <c r="L21" s="1178">
        <v>126440</v>
      </c>
      <c r="M21" s="1179">
        <v>145911</v>
      </c>
      <c r="N21" s="364">
        <v>11.464227783071857</v>
      </c>
      <c r="O21" s="1145">
        <v>12.946930460082715</v>
      </c>
      <c r="P21" s="1075">
        <f t="shared" si="1"/>
        <v>32</v>
      </c>
      <c r="Q21" s="415">
        <f t="shared" si="2"/>
        <v>13.506708744838534</v>
      </c>
      <c r="R21" s="533">
        <f t="shared" si="3"/>
        <v>119.9627588405244</v>
      </c>
      <c r="S21" s="1146">
        <v>0.6911590487686434</v>
      </c>
      <c r="T21" s="189">
        <f t="shared" si="4"/>
        <v>0.705238996858954</v>
      </c>
      <c r="U21" s="1143" t="s">
        <v>66</v>
      </c>
    </row>
    <row r="22" spans="1:21" ht="8.25" customHeight="1">
      <c r="A22" s="1143" t="s">
        <v>82</v>
      </c>
      <c r="B22" s="1074">
        <v>4984.2011929711425</v>
      </c>
      <c r="C22" s="1144">
        <v>4970.79066644284</v>
      </c>
      <c r="D22" s="1144">
        <v>6243.450256767343</v>
      </c>
      <c r="E22" s="1098">
        <v>11911.685840325232</v>
      </c>
      <c r="F22" s="1144">
        <v>11901.853776853777</v>
      </c>
      <c r="G22" s="1144">
        <v>12560.47391805167</v>
      </c>
      <c r="H22" s="1075">
        <v>14094.469479721425</v>
      </c>
      <c r="I22" s="1139">
        <f t="shared" si="0"/>
        <v>19</v>
      </c>
      <c r="J22" s="1177">
        <v>12154</v>
      </c>
      <c r="K22" s="1084">
        <v>12205</v>
      </c>
      <c r="L22" s="1178">
        <v>152660</v>
      </c>
      <c r="M22" s="1179">
        <v>172023</v>
      </c>
      <c r="N22" s="364">
        <v>14.057400900204057</v>
      </c>
      <c r="O22" s="1145">
        <v>20.855721947954958</v>
      </c>
      <c r="P22" s="1075">
        <f t="shared" si="1"/>
        <v>13</v>
      </c>
      <c r="Q22" s="415">
        <f t="shared" si="2"/>
        <v>12.21287963876209</v>
      </c>
      <c r="R22" s="533">
        <f t="shared" si="3"/>
        <v>182.78291613905623</v>
      </c>
      <c r="S22" s="1146">
        <v>0.7123405093706182</v>
      </c>
      <c r="T22" s="189">
        <f t="shared" si="4"/>
        <v>0.7185667870604023</v>
      </c>
      <c r="U22" s="1143" t="s">
        <v>82</v>
      </c>
    </row>
    <row r="23" spans="1:21" ht="8.25" customHeight="1">
      <c r="A23" s="1143" t="s">
        <v>98</v>
      </c>
      <c r="B23" s="1074">
        <v>7659.078201134275</v>
      </c>
      <c r="C23" s="1144">
        <v>11128.838290707929</v>
      </c>
      <c r="D23" s="1144">
        <v>10811.95206305799</v>
      </c>
      <c r="E23" s="1098">
        <v>12533.547949847509</v>
      </c>
      <c r="F23" s="1144">
        <v>12683.879200340281</v>
      </c>
      <c r="G23" s="1144">
        <v>15053.878034339847</v>
      </c>
      <c r="H23" s="1075">
        <v>14155.1636425301</v>
      </c>
      <c r="I23" s="1139">
        <f t="shared" si="0"/>
        <v>20</v>
      </c>
      <c r="J23" s="1177">
        <v>11823</v>
      </c>
      <c r="K23" s="1084">
        <v>11794</v>
      </c>
      <c r="L23" s="1178">
        <v>177982</v>
      </c>
      <c r="M23" s="1179">
        <v>166946</v>
      </c>
      <c r="N23" s="364">
        <v>12.81058001808058</v>
      </c>
      <c r="O23" s="1145">
        <v>9.209589235307195</v>
      </c>
      <c r="P23" s="1075">
        <f t="shared" si="1"/>
        <v>46</v>
      </c>
      <c r="Q23" s="415">
        <f t="shared" si="2"/>
        <v>-5.969985871810986</v>
      </c>
      <c r="R23" s="533">
        <f t="shared" si="3"/>
        <v>84.81549960455796</v>
      </c>
      <c r="S23" s="1146">
        <v>0.8537486098811303</v>
      </c>
      <c r="T23" s="189">
        <f t="shared" si="4"/>
        <v>0.7216611078239826</v>
      </c>
      <c r="U23" s="1143" t="s">
        <v>98</v>
      </c>
    </row>
    <row r="24" spans="1:21" ht="8.25" customHeight="1">
      <c r="A24" s="1143" t="s">
        <v>74</v>
      </c>
      <c r="B24" s="1074">
        <v>4938.174954358387</v>
      </c>
      <c r="C24" s="1144">
        <v>6233.319954305474</v>
      </c>
      <c r="D24" s="1144">
        <v>7756.286685202347</v>
      </c>
      <c r="E24" s="1098">
        <v>11506.34083125058</v>
      </c>
      <c r="F24" s="1144">
        <v>10245.492927362939</v>
      </c>
      <c r="G24" s="1144">
        <v>12606.849188506667</v>
      </c>
      <c r="H24" s="1075">
        <v>14333.261458846722</v>
      </c>
      <c r="I24" s="1139">
        <f t="shared" si="0"/>
        <v>21</v>
      </c>
      <c r="J24" s="1177">
        <v>32471</v>
      </c>
      <c r="K24" s="1085">
        <v>32464</v>
      </c>
      <c r="L24" s="1178">
        <v>409357</v>
      </c>
      <c r="M24" s="1179">
        <v>465315</v>
      </c>
      <c r="N24" s="364">
        <v>23.013305718963068</v>
      </c>
      <c r="O24" s="1145">
        <v>27.32634996215073</v>
      </c>
      <c r="P24" s="1075">
        <f t="shared" si="1"/>
        <v>6</v>
      </c>
      <c r="Q24" s="415">
        <f t="shared" si="2"/>
        <v>13.694240682390173</v>
      </c>
      <c r="R24" s="533">
        <f t="shared" si="3"/>
        <v>190.25422532258239</v>
      </c>
      <c r="S24" s="1146">
        <v>0.7149705839994613</v>
      </c>
      <c r="T24" s="189">
        <f t="shared" si="4"/>
        <v>0.7307409228420104</v>
      </c>
      <c r="U24" s="1143" t="s">
        <v>74</v>
      </c>
    </row>
    <row r="25" spans="1:21" ht="8.25" customHeight="1">
      <c r="A25" s="1143" t="s">
        <v>83</v>
      </c>
      <c r="B25" s="1074">
        <v>4459.579394173259</v>
      </c>
      <c r="C25" s="1144">
        <v>9510.153256704982</v>
      </c>
      <c r="D25" s="1144">
        <v>10861.39552521805</v>
      </c>
      <c r="E25" s="1098">
        <v>12411.01243339254</v>
      </c>
      <c r="F25" s="1144">
        <v>10708.767926988266</v>
      </c>
      <c r="G25" s="1144">
        <v>13767.350928641252</v>
      </c>
      <c r="H25" s="1075">
        <v>14692.840256670044</v>
      </c>
      <c r="I25" s="1139">
        <f t="shared" si="0"/>
        <v>22</v>
      </c>
      <c r="J25" s="1177">
        <v>6138</v>
      </c>
      <c r="K25" s="1084">
        <v>5922</v>
      </c>
      <c r="L25" s="1178">
        <v>84504</v>
      </c>
      <c r="M25" s="1179">
        <v>87011</v>
      </c>
      <c r="N25" s="364">
        <v>9.804374284285549</v>
      </c>
      <c r="O25" s="1145">
        <v>11.015654177506851</v>
      </c>
      <c r="P25" s="1075">
        <f t="shared" si="1"/>
        <v>39</v>
      </c>
      <c r="Q25" s="415">
        <f t="shared" si="2"/>
        <v>6.722348640822598</v>
      </c>
      <c r="R25" s="533">
        <f t="shared" si="3"/>
        <v>229.46695098347683</v>
      </c>
      <c r="S25" s="1146">
        <v>0.7807859669289925</v>
      </c>
      <c r="T25" s="189">
        <f t="shared" si="4"/>
        <v>0.7490730340164462</v>
      </c>
      <c r="U25" s="1143" t="s">
        <v>83</v>
      </c>
    </row>
    <row r="26" spans="1:21" ht="8.25" customHeight="1">
      <c r="A26" s="1143" t="s">
        <v>54</v>
      </c>
      <c r="B26" s="1074">
        <v>6676.11475976495</v>
      </c>
      <c r="C26" s="1144">
        <v>9903.357235984355</v>
      </c>
      <c r="D26" s="1144">
        <v>12413.259488516045</v>
      </c>
      <c r="E26" s="1098">
        <v>12570.412948116775</v>
      </c>
      <c r="F26" s="1144">
        <v>12814.357501794688</v>
      </c>
      <c r="G26" s="1144">
        <v>13643.082663605051</v>
      </c>
      <c r="H26" s="1075">
        <v>15170.13938784308</v>
      </c>
      <c r="I26" s="1139">
        <f t="shared" si="0"/>
        <v>23</v>
      </c>
      <c r="J26" s="1177">
        <v>6968</v>
      </c>
      <c r="K26" s="1084">
        <v>6959</v>
      </c>
      <c r="L26" s="1178">
        <v>95065</v>
      </c>
      <c r="M26" s="1179">
        <v>105569</v>
      </c>
      <c r="N26" s="364">
        <v>4.960328848435642</v>
      </c>
      <c r="O26" s="1145">
        <v>6.1869113089628724</v>
      </c>
      <c r="P26" s="1075">
        <f t="shared" si="1"/>
        <v>49</v>
      </c>
      <c r="Q26" s="415">
        <f t="shared" si="2"/>
        <v>11.192900914627453</v>
      </c>
      <c r="R26" s="533">
        <f t="shared" si="3"/>
        <v>127.23005720736272</v>
      </c>
      <c r="S26" s="1146">
        <v>0.7737383571180865</v>
      </c>
      <c r="T26" s="189">
        <f t="shared" si="4"/>
        <v>0.7734067844741832</v>
      </c>
      <c r="U26" s="1143" t="s">
        <v>54</v>
      </c>
    </row>
    <row r="27" spans="1:21" ht="8.25" customHeight="1">
      <c r="A27" s="1143" t="s">
        <v>92</v>
      </c>
      <c r="B27" s="1074">
        <v>9759.64551069734</v>
      </c>
      <c r="C27" s="1144">
        <v>14118.31297024919</v>
      </c>
      <c r="D27" s="1144">
        <v>15605.11505307402</v>
      </c>
      <c r="E27" s="1098">
        <v>16813.741836876477</v>
      </c>
      <c r="F27" s="1144">
        <v>19113.631604662525</v>
      </c>
      <c r="G27" s="1144">
        <v>18817.14565415006</v>
      </c>
      <c r="H27" s="1075">
        <v>16955.164866200663</v>
      </c>
      <c r="I27" s="1139">
        <f t="shared" si="0"/>
        <v>24</v>
      </c>
      <c r="J27" s="1177">
        <v>14301</v>
      </c>
      <c r="K27" s="1084">
        <v>14163</v>
      </c>
      <c r="L27" s="1178">
        <v>269104</v>
      </c>
      <c r="M27" s="1179">
        <v>240136</v>
      </c>
      <c r="N27" s="364">
        <v>21.91357823625597</v>
      </c>
      <c r="O27" s="1145">
        <v>17.205182418524075</v>
      </c>
      <c r="P27" s="1075">
        <f t="shared" si="1"/>
        <v>21</v>
      </c>
      <c r="Q27" s="415">
        <f t="shared" si="2"/>
        <v>-9.89512874147702</v>
      </c>
      <c r="R27" s="533">
        <f t="shared" si="3"/>
        <v>73.72726138071783</v>
      </c>
      <c r="S27" s="1146">
        <v>1.0671743126598185</v>
      </c>
      <c r="T27" s="189">
        <f t="shared" si="4"/>
        <v>0.8644112756080855</v>
      </c>
      <c r="U27" s="1143" t="s">
        <v>92</v>
      </c>
    </row>
    <row r="28" spans="1:21" ht="8.25" customHeight="1">
      <c r="A28" s="1143" t="s">
        <v>94</v>
      </c>
      <c r="B28" s="1074">
        <v>7423.352435530086</v>
      </c>
      <c r="C28" s="1144">
        <v>9761.304798066967</v>
      </c>
      <c r="D28" s="1144">
        <v>12430.939226519336</v>
      </c>
      <c r="E28" s="1098">
        <v>15094.944301628106</v>
      </c>
      <c r="F28" s="1144">
        <v>17766.649457924625</v>
      </c>
      <c r="G28" s="1144">
        <v>14620.31356509884</v>
      </c>
      <c r="H28" s="1075">
        <v>17270.790729379685</v>
      </c>
      <c r="I28" s="1139">
        <f t="shared" si="0"/>
        <v>25</v>
      </c>
      <c r="J28" s="1177">
        <v>5868</v>
      </c>
      <c r="K28" s="1084">
        <v>5868</v>
      </c>
      <c r="L28" s="1178">
        <v>85792</v>
      </c>
      <c r="M28" s="1179">
        <v>101345</v>
      </c>
      <c r="N28" s="364">
        <v>4.954461481244922</v>
      </c>
      <c r="O28" s="1145">
        <v>12.148241025321372</v>
      </c>
      <c r="P28" s="1075">
        <f t="shared" si="1"/>
        <v>36</v>
      </c>
      <c r="Q28" s="415">
        <f t="shared" si="2"/>
        <v>18.12872995151063</v>
      </c>
      <c r="R28" s="533">
        <f t="shared" si="3"/>
        <v>132.65486691319154</v>
      </c>
      <c r="S28" s="1146">
        <v>0.8291599250210572</v>
      </c>
      <c r="T28" s="189">
        <f t="shared" si="4"/>
        <v>0.8805025703350012</v>
      </c>
      <c r="U28" s="1143" t="s">
        <v>94</v>
      </c>
    </row>
    <row r="29" spans="1:21" ht="8.25" customHeight="1">
      <c r="A29" s="1143" t="s">
        <v>93</v>
      </c>
      <c r="B29" s="1074">
        <v>5088.5259209495025</v>
      </c>
      <c r="C29" s="1144">
        <v>7442.646060669347</v>
      </c>
      <c r="D29" s="1144">
        <v>9791.995310847487</v>
      </c>
      <c r="E29" s="1098">
        <v>12890.179607487009</v>
      </c>
      <c r="F29" s="1144">
        <v>13880.753559032144</v>
      </c>
      <c r="G29" s="1144">
        <v>15563.046317693157</v>
      </c>
      <c r="H29" s="1075">
        <v>17657.003678547666</v>
      </c>
      <c r="I29" s="1139">
        <f t="shared" si="0"/>
        <v>26</v>
      </c>
      <c r="J29" s="1177">
        <v>79624</v>
      </c>
      <c r="K29" s="1084">
        <v>79651</v>
      </c>
      <c r="L29" s="1178">
        <v>1239192</v>
      </c>
      <c r="M29" s="1179">
        <v>1406398</v>
      </c>
      <c r="N29" s="364">
        <v>18.521518325914165</v>
      </c>
      <c r="O29" s="1145">
        <v>16.62285392729075</v>
      </c>
      <c r="P29" s="1075">
        <f t="shared" si="1"/>
        <v>22</v>
      </c>
      <c r="Q29" s="415">
        <f t="shared" si="2"/>
        <v>13.454675377236088</v>
      </c>
      <c r="R29" s="533">
        <f t="shared" si="3"/>
        <v>246.99643772774428</v>
      </c>
      <c r="S29" s="1146">
        <v>0.8826250039316759</v>
      </c>
      <c r="T29" s="189">
        <f t="shared" si="4"/>
        <v>0.9001925486207425</v>
      </c>
      <c r="U29" s="1143" t="s">
        <v>93</v>
      </c>
    </row>
    <row r="30" spans="1:21" ht="8.25" customHeight="1">
      <c r="A30" s="1143" t="s">
        <v>95</v>
      </c>
      <c r="B30" s="1074">
        <v>5560.476068781717</v>
      </c>
      <c r="C30" s="1144">
        <v>9094.050829597612</v>
      </c>
      <c r="D30" s="1144">
        <v>12080.088441223437</v>
      </c>
      <c r="E30" s="1098">
        <v>13435.698984175247</v>
      </c>
      <c r="F30" s="1144">
        <v>15156.89673285009</v>
      </c>
      <c r="G30" s="1144">
        <v>15811.692938702445</v>
      </c>
      <c r="H30" s="1075">
        <v>18281.580402183678</v>
      </c>
      <c r="I30" s="1139">
        <f t="shared" si="0"/>
        <v>27</v>
      </c>
      <c r="J30" s="1177">
        <v>57539</v>
      </c>
      <c r="K30" s="1084">
        <v>57884</v>
      </c>
      <c r="L30" s="1178">
        <v>909789</v>
      </c>
      <c r="M30" s="1179">
        <v>1058211</v>
      </c>
      <c r="N30" s="364">
        <v>33.21551867656208</v>
      </c>
      <c r="O30" s="1145">
        <v>34.12697670443643</v>
      </c>
      <c r="P30" s="1075">
        <f t="shared" si="1"/>
        <v>2</v>
      </c>
      <c r="Q30" s="415">
        <f t="shared" si="2"/>
        <v>15.620638935098869</v>
      </c>
      <c r="R30" s="533">
        <f t="shared" si="3"/>
        <v>228.77725173249627</v>
      </c>
      <c r="S30" s="1146">
        <v>0.8967264671263476</v>
      </c>
      <c r="T30" s="189">
        <f t="shared" si="4"/>
        <v>0.9320348318809645</v>
      </c>
      <c r="U30" s="1143" t="s">
        <v>95</v>
      </c>
    </row>
    <row r="31" spans="1:21" ht="8.25" customHeight="1">
      <c r="A31" s="1143" t="s">
        <v>71</v>
      </c>
      <c r="B31" s="1074">
        <v>8660.082510313789</v>
      </c>
      <c r="C31" s="1144">
        <v>12052.67470443638</v>
      </c>
      <c r="D31" s="1144">
        <v>13563.421483735081</v>
      </c>
      <c r="E31" s="1098">
        <v>18915.343297524523</v>
      </c>
      <c r="F31" s="1144">
        <v>31421.833041447753</v>
      </c>
      <c r="G31" s="1144">
        <v>18031.072463768116</v>
      </c>
      <c r="H31" s="1075">
        <v>18831.41409488715</v>
      </c>
      <c r="I31" s="1139">
        <f t="shared" si="0"/>
        <v>28</v>
      </c>
      <c r="J31" s="1177">
        <v>8625</v>
      </c>
      <c r="K31" s="1085">
        <v>8684</v>
      </c>
      <c r="L31" s="1178">
        <v>155518</v>
      </c>
      <c r="M31" s="1179">
        <v>163532</v>
      </c>
      <c r="N31" s="364">
        <v>22.86659510961462</v>
      </c>
      <c r="O31" s="1145">
        <v>27.554018898189707</v>
      </c>
      <c r="P31" s="1075">
        <f t="shared" si="1"/>
        <v>4</v>
      </c>
      <c r="Q31" s="415">
        <f t="shared" si="2"/>
        <v>4.438680132461624</v>
      </c>
      <c r="R31" s="533">
        <f t="shared" si="3"/>
        <v>117.45074683133491</v>
      </c>
      <c r="S31" s="1146">
        <v>1.022593846947095</v>
      </c>
      <c r="T31" s="189">
        <f t="shared" si="4"/>
        <v>0.9600665524471009</v>
      </c>
      <c r="U31" s="1143" t="s">
        <v>71</v>
      </c>
    </row>
    <row r="32" spans="1:21" ht="8.25" customHeight="1">
      <c r="A32" s="1143" t="s">
        <v>96</v>
      </c>
      <c r="B32" s="1074">
        <v>11998.9235737352</v>
      </c>
      <c r="C32" s="1144">
        <v>14091.619318181818</v>
      </c>
      <c r="D32" s="1144">
        <v>13588.794926004228</v>
      </c>
      <c r="E32" s="1098">
        <v>16058.761435608727</v>
      </c>
      <c r="F32" s="1144">
        <v>30259.41569869764</v>
      </c>
      <c r="G32" s="1144">
        <v>18573.286467486818</v>
      </c>
      <c r="H32" s="1075">
        <v>18981.01265822785</v>
      </c>
      <c r="I32" s="1139">
        <f t="shared" si="0"/>
        <v>29</v>
      </c>
      <c r="J32" s="1177">
        <v>2845</v>
      </c>
      <c r="K32" s="1084">
        <v>2844</v>
      </c>
      <c r="L32" s="1178">
        <v>52841</v>
      </c>
      <c r="M32" s="1179">
        <v>53982</v>
      </c>
      <c r="N32" s="364">
        <v>21.329216113667552</v>
      </c>
      <c r="O32" s="1145">
        <v>20.69465209890742</v>
      </c>
      <c r="P32" s="1075">
        <f t="shared" si="1"/>
        <v>14</v>
      </c>
      <c r="Q32" s="415">
        <f t="shared" si="2"/>
        <v>2.1952291074321764</v>
      </c>
      <c r="R32" s="533">
        <f t="shared" si="3"/>
        <v>58.189295411264666</v>
      </c>
      <c r="S32" s="1146">
        <v>1.053344358601099</v>
      </c>
      <c r="T32" s="189">
        <f t="shared" si="4"/>
        <v>0.9676934134058083</v>
      </c>
      <c r="U32" s="1143" t="s">
        <v>96</v>
      </c>
    </row>
    <row r="33" spans="1:21" ht="8.25" customHeight="1">
      <c r="A33" s="1143" t="s">
        <v>85</v>
      </c>
      <c r="B33" s="1074">
        <v>8832.649226052125</v>
      </c>
      <c r="C33" s="1144">
        <v>13185.232149824424</v>
      </c>
      <c r="D33" s="1144">
        <v>20459.34741257377</v>
      </c>
      <c r="E33" s="1098">
        <v>15732.018871283604</v>
      </c>
      <c r="F33" s="1144">
        <v>16675.16348592019</v>
      </c>
      <c r="G33" s="1144">
        <v>20001.55721658658</v>
      </c>
      <c r="H33" s="1075">
        <v>19203.0630871288</v>
      </c>
      <c r="I33" s="1139">
        <f t="shared" si="0"/>
        <v>30</v>
      </c>
      <c r="J33" s="1177">
        <v>22476</v>
      </c>
      <c r="K33" s="1084">
        <v>22461</v>
      </c>
      <c r="L33" s="1178">
        <v>449555</v>
      </c>
      <c r="M33" s="1179">
        <v>431320</v>
      </c>
      <c r="N33" s="364">
        <v>18.033646386411153</v>
      </c>
      <c r="O33" s="1145">
        <v>15.632673490889943</v>
      </c>
      <c r="P33" s="1075">
        <f t="shared" si="1"/>
        <v>27</v>
      </c>
      <c r="Q33" s="415">
        <f t="shared" si="2"/>
        <v>-3.9921598144149364</v>
      </c>
      <c r="R33" s="533">
        <f t="shared" si="3"/>
        <v>117.41000458264409</v>
      </c>
      <c r="S33" s="1146">
        <v>1.1343456902045723</v>
      </c>
      <c r="T33" s="189">
        <f t="shared" si="4"/>
        <v>0.9790140284520367</v>
      </c>
      <c r="U33" s="1143" t="s">
        <v>85</v>
      </c>
    </row>
    <row r="34" spans="1:21" ht="8.25" customHeight="1">
      <c r="A34" s="1143" t="s">
        <v>97</v>
      </c>
      <c r="B34" s="1074">
        <v>7628.178137651822</v>
      </c>
      <c r="C34" s="1144">
        <v>9794.747187943649</v>
      </c>
      <c r="D34" s="1144">
        <v>10456.89381933439</v>
      </c>
      <c r="E34" s="1098">
        <v>14925.784563189143</v>
      </c>
      <c r="F34" s="1144">
        <v>17294.518737776838</v>
      </c>
      <c r="G34" s="1144">
        <v>18564.6128833324</v>
      </c>
      <c r="H34" s="1075">
        <v>20128.50414891231</v>
      </c>
      <c r="I34" s="1139">
        <f t="shared" si="0"/>
        <v>31</v>
      </c>
      <c r="J34" s="1177">
        <v>17837</v>
      </c>
      <c r="K34" s="1084">
        <v>17836</v>
      </c>
      <c r="L34" s="1178">
        <v>331137</v>
      </c>
      <c r="M34" s="1179">
        <v>359012</v>
      </c>
      <c r="N34" s="364">
        <v>17.65817256468696</v>
      </c>
      <c r="O34" s="1145">
        <v>18.282966039634516</v>
      </c>
      <c r="P34" s="1075">
        <f t="shared" si="1"/>
        <v>18</v>
      </c>
      <c r="Q34" s="415">
        <f t="shared" si="2"/>
        <v>8.424044580988792</v>
      </c>
      <c r="R34" s="533">
        <f t="shared" si="3"/>
        <v>163.87039979520532</v>
      </c>
      <c r="S34" s="1146">
        <v>1.0528524547609306</v>
      </c>
      <c r="T34" s="189">
        <f t="shared" si="4"/>
        <v>1.0261950317055686</v>
      </c>
      <c r="U34" s="1143" t="s">
        <v>97</v>
      </c>
    </row>
    <row r="35" spans="1:21" ht="8.25" customHeight="1">
      <c r="A35" s="1143" t="s">
        <v>68</v>
      </c>
      <c r="B35" s="1074">
        <v>3579.633351604848</v>
      </c>
      <c r="C35" s="1144">
        <v>3425.6573801071063</v>
      </c>
      <c r="D35" s="1144">
        <v>8156.021130988113</v>
      </c>
      <c r="E35" s="1098">
        <v>10174.441583328344</v>
      </c>
      <c r="F35" s="1144">
        <v>15241.554863440346</v>
      </c>
      <c r="G35" s="1144">
        <v>18942.990598239416</v>
      </c>
      <c r="H35" s="1075">
        <v>21319.178246286534</v>
      </c>
      <c r="I35" s="1139">
        <f t="shared" si="0"/>
        <v>32</v>
      </c>
      <c r="J35" s="1177">
        <v>16699</v>
      </c>
      <c r="K35" s="1085">
        <v>16696</v>
      </c>
      <c r="L35" s="1178">
        <v>316329</v>
      </c>
      <c r="M35" s="1179">
        <v>355945</v>
      </c>
      <c r="N35" s="364">
        <v>20.95322817715678</v>
      </c>
      <c r="O35" s="1145">
        <v>25.666975775572514</v>
      </c>
      <c r="P35" s="1075">
        <f t="shared" si="1"/>
        <v>7</v>
      </c>
      <c r="Q35" s="415">
        <f t="shared" si="2"/>
        <v>12.54388865223828</v>
      </c>
      <c r="R35" s="533">
        <f t="shared" si="3"/>
        <v>495.5687678663671</v>
      </c>
      <c r="S35" s="1146">
        <v>1.0743113404630047</v>
      </c>
      <c r="T35" s="189">
        <f t="shared" si="4"/>
        <v>1.086898193454027</v>
      </c>
      <c r="U35" s="1143" t="s">
        <v>68</v>
      </c>
    </row>
    <row r="36" spans="1:21" ht="8.25" customHeight="1">
      <c r="A36" s="1143" t="s">
        <v>58</v>
      </c>
      <c r="B36" s="1074">
        <v>5222.92027729636</v>
      </c>
      <c r="C36" s="1144">
        <v>7929.835519467</v>
      </c>
      <c r="D36" s="1144">
        <v>12106.99173886762</v>
      </c>
      <c r="E36" s="1098">
        <v>18481.946624803768</v>
      </c>
      <c r="F36" s="1144">
        <v>20934.343434343435</v>
      </c>
      <c r="G36" s="1144">
        <v>20350.307455803228</v>
      </c>
      <c r="H36" s="1075">
        <v>22192.82853328247</v>
      </c>
      <c r="I36" s="1139">
        <f aca="true" t="shared" si="5" ref="I36:I53">RANK(H36,H$4:H$53,1)</f>
        <v>33</v>
      </c>
      <c r="J36" s="1177">
        <v>5204</v>
      </c>
      <c r="K36" s="1084">
        <v>5243</v>
      </c>
      <c r="L36" s="1178">
        <v>105903</v>
      </c>
      <c r="M36" s="1179">
        <v>116357</v>
      </c>
      <c r="N36" s="364">
        <v>13.272665975688774</v>
      </c>
      <c r="O36" s="1145">
        <v>10.541808189590737</v>
      </c>
      <c r="P36" s="1075">
        <f aca="true" t="shared" si="6" ref="P36:P53">RANK(O36,O$4:O$53,0)</f>
        <v>43</v>
      </c>
      <c r="Q36" s="415">
        <f aca="true" t="shared" si="7" ref="Q36:Q53">(H36-G36)*100/G36</f>
        <v>9.054020837183065</v>
      </c>
      <c r="R36" s="533">
        <f aca="true" t="shared" si="8" ref="R36:R53">(H36-$B36)*100/$B36</f>
        <v>324.9122589474134</v>
      </c>
      <c r="S36" s="1146">
        <v>1.1541243167649662</v>
      </c>
      <c r="T36" s="189">
        <f aca="true" t="shared" si="9" ref="T36:T53">H36/H$55</f>
        <v>1.131438790079128</v>
      </c>
      <c r="U36" s="1143" t="s">
        <v>58</v>
      </c>
    </row>
    <row r="37" spans="1:21" ht="8.25" customHeight="1">
      <c r="A37" s="1143" t="s">
        <v>51</v>
      </c>
      <c r="B37" s="1074">
        <v>8816.033607561702</v>
      </c>
      <c r="C37" s="1144">
        <v>20700.161203653948</v>
      </c>
      <c r="D37" s="1144">
        <v>20853.538774128006</v>
      </c>
      <c r="E37" s="1098">
        <v>19467.17255031343</v>
      </c>
      <c r="F37" s="1144">
        <v>21107.61405182006</v>
      </c>
      <c r="G37" s="1144">
        <v>23154.555399281136</v>
      </c>
      <c r="H37" s="1075">
        <v>25511.526479750777</v>
      </c>
      <c r="I37" s="1139">
        <f t="shared" si="5"/>
        <v>34</v>
      </c>
      <c r="J37" s="1177">
        <v>6399</v>
      </c>
      <c r="K37" s="1084">
        <v>6420</v>
      </c>
      <c r="L37" s="1178">
        <v>148166</v>
      </c>
      <c r="M37" s="1179">
        <v>163784</v>
      </c>
      <c r="N37" s="364">
        <v>23.869099016663874</v>
      </c>
      <c r="O37" s="1145">
        <v>25.557865038793075</v>
      </c>
      <c r="P37" s="1075">
        <f t="shared" si="6"/>
        <v>8</v>
      </c>
      <c r="Q37" s="415">
        <f t="shared" si="7"/>
        <v>10.17929750679996</v>
      </c>
      <c r="R37" s="533">
        <f t="shared" si="8"/>
        <v>189.37646582777307</v>
      </c>
      <c r="S37" s="1146">
        <v>1.3131612624639402</v>
      </c>
      <c r="T37" s="189">
        <f t="shared" si="9"/>
        <v>1.300633247809425</v>
      </c>
      <c r="U37" s="1143" t="s">
        <v>51</v>
      </c>
    </row>
    <row r="38" spans="1:21" ht="8.25" customHeight="1">
      <c r="A38" s="1143" t="s">
        <v>73</v>
      </c>
      <c r="B38" s="1074">
        <v>7541.620174068289</v>
      </c>
      <c r="C38" s="1144">
        <v>9460.341215205028</v>
      </c>
      <c r="D38" s="1144">
        <v>11307.576668671078</v>
      </c>
      <c r="E38" s="1098">
        <v>24424.80490946284</v>
      </c>
      <c r="F38" s="1144">
        <v>22315.101609125933</v>
      </c>
      <c r="G38" s="1144">
        <v>26880.90708469675</v>
      </c>
      <c r="H38" s="1075">
        <v>26083.902291002883</v>
      </c>
      <c r="I38" s="1139">
        <f t="shared" si="5"/>
        <v>35</v>
      </c>
      <c r="J38" s="1177">
        <v>13141</v>
      </c>
      <c r="K38" s="1085">
        <v>13182</v>
      </c>
      <c r="L38" s="1178">
        <v>353242</v>
      </c>
      <c r="M38" s="1179">
        <v>343838</v>
      </c>
      <c r="N38" s="364">
        <v>26.706434260613825</v>
      </c>
      <c r="O38" s="1145">
        <v>23.69850125957605</v>
      </c>
      <c r="P38" s="1075">
        <f t="shared" si="6"/>
        <v>10</v>
      </c>
      <c r="Q38" s="415">
        <f t="shared" si="7"/>
        <v>-2.9649475413260937</v>
      </c>
      <c r="R38" s="533">
        <f t="shared" si="8"/>
        <v>245.8660299638513</v>
      </c>
      <c r="S38" s="1146">
        <v>1.5244933566987064</v>
      </c>
      <c r="T38" s="189">
        <f t="shared" si="9"/>
        <v>1.3298142147322498</v>
      </c>
      <c r="U38" s="1143" t="s">
        <v>73</v>
      </c>
    </row>
    <row r="39" spans="1:21" ht="8.25" customHeight="1">
      <c r="A39" s="1143" t="s">
        <v>72</v>
      </c>
      <c r="B39" s="1074">
        <v>14002.523659305993</v>
      </c>
      <c r="C39" s="1144">
        <v>14151.220023039063</v>
      </c>
      <c r="D39" s="1144">
        <v>20854.387056627256</v>
      </c>
      <c r="E39" s="1098">
        <v>23532.68814990219</v>
      </c>
      <c r="F39" s="1144">
        <v>24862.22814936397</v>
      </c>
      <c r="G39" s="1144">
        <v>25139.592087731886</v>
      </c>
      <c r="H39" s="1075">
        <v>27480.534155110425</v>
      </c>
      <c r="I39" s="1139">
        <f t="shared" si="5"/>
        <v>36</v>
      </c>
      <c r="J39" s="1177">
        <v>9757</v>
      </c>
      <c r="K39" s="1085">
        <v>9735</v>
      </c>
      <c r="L39" s="1178">
        <v>245287</v>
      </c>
      <c r="M39" s="1179">
        <v>267523</v>
      </c>
      <c r="N39" s="364">
        <v>13.854140308704455</v>
      </c>
      <c r="O39" s="1145">
        <v>10.867064373798124</v>
      </c>
      <c r="P39" s="1075">
        <f t="shared" si="6"/>
        <v>40</v>
      </c>
      <c r="Q39" s="415">
        <f t="shared" si="7"/>
        <v>9.311774269085765</v>
      </c>
      <c r="R39" s="533">
        <f t="shared" si="8"/>
        <v>96.25415263517179</v>
      </c>
      <c r="S39" s="1146">
        <v>1.4257383877377061</v>
      </c>
      <c r="T39" s="189">
        <f t="shared" si="9"/>
        <v>1.4010175525195883</v>
      </c>
      <c r="U39" s="1143" t="s">
        <v>72</v>
      </c>
    </row>
    <row r="40" spans="1:21" ht="8.25" customHeight="1">
      <c r="A40" s="1143" t="s">
        <v>88</v>
      </c>
      <c r="B40" s="1074">
        <v>12190.75</v>
      </c>
      <c r="C40" s="1144">
        <v>14895.51603655259</v>
      </c>
      <c r="D40" s="1144">
        <v>17850.053132560086</v>
      </c>
      <c r="E40" s="1098">
        <v>25970.118377198025</v>
      </c>
      <c r="F40" s="1144">
        <v>25287.101760214086</v>
      </c>
      <c r="G40" s="1144">
        <v>19032.202919977823</v>
      </c>
      <c r="H40" s="1075">
        <v>28059.7232169674</v>
      </c>
      <c r="I40" s="1139">
        <f t="shared" si="5"/>
        <v>37</v>
      </c>
      <c r="J40" s="1177">
        <v>43288</v>
      </c>
      <c r="K40" s="1084">
        <v>43283</v>
      </c>
      <c r="L40" s="1178">
        <v>823866</v>
      </c>
      <c r="M40" s="1179">
        <v>1214509</v>
      </c>
      <c r="N40" s="364">
        <v>20.234666983662517</v>
      </c>
      <c r="O40" s="1145">
        <v>27.90388360823835</v>
      </c>
      <c r="P40" s="1075">
        <f t="shared" si="6"/>
        <v>3</v>
      </c>
      <c r="Q40" s="415">
        <f t="shared" si="7"/>
        <v>47.43287119702534</v>
      </c>
      <c r="R40" s="533">
        <f t="shared" si="8"/>
        <v>130.17224712972867</v>
      </c>
      <c r="S40" s="1146">
        <v>1.0793708271610296</v>
      </c>
      <c r="T40" s="189">
        <f t="shared" si="9"/>
        <v>1.4305458738145391</v>
      </c>
      <c r="U40" s="1143" t="s">
        <v>88</v>
      </c>
    </row>
    <row r="41" spans="1:21" ht="8.25" customHeight="1">
      <c r="A41" s="1143" t="s">
        <v>64</v>
      </c>
      <c r="B41" s="1074">
        <v>12741.155091146573</v>
      </c>
      <c r="C41" s="1144">
        <v>16221.033252790243</v>
      </c>
      <c r="D41" s="1144">
        <v>19623.385689354276</v>
      </c>
      <c r="E41" s="1098">
        <v>23871.124147013048</v>
      </c>
      <c r="F41" s="1144">
        <v>27808.772141221834</v>
      </c>
      <c r="G41" s="1144">
        <v>28291.827852998067</v>
      </c>
      <c r="H41" s="1075">
        <v>29497.124871375825</v>
      </c>
      <c r="I41" s="1139">
        <f t="shared" si="5"/>
        <v>38</v>
      </c>
      <c r="J41" s="1177">
        <v>16544</v>
      </c>
      <c r="K41" s="1085">
        <v>16521</v>
      </c>
      <c r="L41" s="1178">
        <v>468060</v>
      </c>
      <c r="M41" s="1179">
        <v>487322</v>
      </c>
      <c r="N41" s="364">
        <v>14.59009428419045</v>
      </c>
      <c r="O41" s="1145">
        <v>15.337661969791865</v>
      </c>
      <c r="P41" s="1075">
        <f t="shared" si="6"/>
        <v>28</v>
      </c>
      <c r="Q41" s="415">
        <f t="shared" si="7"/>
        <v>4.260230285015089</v>
      </c>
      <c r="R41" s="533">
        <f t="shared" si="8"/>
        <v>131.51060214212796</v>
      </c>
      <c r="S41" s="1146">
        <v>1.6045107211174883</v>
      </c>
      <c r="T41" s="189">
        <f t="shared" si="9"/>
        <v>1.5038277444099257</v>
      </c>
      <c r="U41" s="1143" t="s">
        <v>64</v>
      </c>
    </row>
    <row r="42" spans="1:21" ht="8.25" customHeight="1">
      <c r="A42" s="1143" t="s">
        <v>61</v>
      </c>
      <c r="B42" s="1074">
        <v>13179.414542020775</v>
      </c>
      <c r="C42" s="1144">
        <v>16147.38805970149</v>
      </c>
      <c r="D42" s="1144">
        <v>14533.277870216307</v>
      </c>
      <c r="E42" s="1098">
        <v>22419.19191919192</v>
      </c>
      <c r="F42" s="1144">
        <v>33569.82670744139</v>
      </c>
      <c r="G42" s="1144">
        <v>28877.53036437247</v>
      </c>
      <c r="H42" s="1075">
        <v>32291.28205128205</v>
      </c>
      <c r="I42" s="1139">
        <f t="shared" si="5"/>
        <v>39</v>
      </c>
      <c r="J42" s="1177">
        <v>988</v>
      </c>
      <c r="K42" s="1085">
        <v>975</v>
      </c>
      <c r="L42" s="1178">
        <v>28531</v>
      </c>
      <c r="M42" s="1179">
        <v>31484</v>
      </c>
      <c r="N42" s="364">
        <v>11.388302352222697</v>
      </c>
      <c r="O42" s="1145">
        <v>6.569966048358657</v>
      </c>
      <c r="P42" s="1075">
        <f t="shared" si="6"/>
        <v>47</v>
      </c>
      <c r="Q42" s="415">
        <f t="shared" si="7"/>
        <v>11.821480728564252</v>
      </c>
      <c r="R42" s="533">
        <f t="shared" si="8"/>
        <v>145.0130235172866</v>
      </c>
      <c r="S42" s="1146">
        <v>1.6377275908004443</v>
      </c>
      <c r="T42" s="189">
        <f t="shared" si="9"/>
        <v>1.646279970099988</v>
      </c>
      <c r="U42" s="1143" t="s">
        <v>61</v>
      </c>
    </row>
    <row r="43" spans="1:21" ht="8.25" customHeight="1">
      <c r="A43" s="1143" t="s">
        <v>56</v>
      </c>
      <c r="B43" s="1074">
        <v>10800.989140952586</v>
      </c>
      <c r="C43" s="1144">
        <v>11437.459978655283</v>
      </c>
      <c r="D43" s="1144">
        <v>18509.405405405407</v>
      </c>
      <c r="E43" s="1098">
        <v>24055.279805352795</v>
      </c>
      <c r="F43" s="1144">
        <v>25723.613251155624</v>
      </c>
      <c r="G43" s="1144">
        <v>29117.4081237911</v>
      </c>
      <c r="H43" s="1075">
        <v>32419.220728995457</v>
      </c>
      <c r="I43" s="1139">
        <f t="shared" si="5"/>
        <v>40</v>
      </c>
      <c r="J43" s="1177">
        <v>10340</v>
      </c>
      <c r="K43" s="1084">
        <v>10343</v>
      </c>
      <c r="L43" s="1178">
        <v>301074</v>
      </c>
      <c r="M43" s="1179">
        <v>335312</v>
      </c>
      <c r="N43" s="364">
        <v>18.70717358724099</v>
      </c>
      <c r="O43" s="1145">
        <v>23.969690471084423</v>
      </c>
      <c r="P43" s="1075">
        <f t="shared" si="6"/>
        <v>9</v>
      </c>
      <c r="Q43" s="415">
        <f t="shared" si="7"/>
        <v>11.339651493590624</v>
      </c>
      <c r="R43" s="533">
        <f t="shared" si="8"/>
        <v>200.15047979333738</v>
      </c>
      <c r="S43" s="1146">
        <v>1.6513317466982065</v>
      </c>
      <c r="T43" s="189">
        <f t="shared" si="9"/>
        <v>1.6528025628600451</v>
      </c>
      <c r="U43" s="1143" t="s">
        <v>56</v>
      </c>
    </row>
    <row r="44" spans="1:21" ht="8.25" customHeight="1">
      <c r="A44" s="1143" t="s">
        <v>80</v>
      </c>
      <c r="B44" s="1074">
        <v>14050.022737608004</v>
      </c>
      <c r="C44" s="1144">
        <v>20627.591312931883</v>
      </c>
      <c r="D44" s="1144">
        <v>19946.268656716416</v>
      </c>
      <c r="E44" s="1098">
        <v>14382.756042860703</v>
      </c>
      <c r="F44" s="1144">
        <v>30852.34899328859</v>
      </c>
      <c r="G44" s="1144">
        <v>33123.723869713176</v>
      </c>
      <c r="H44" s="1075">
        <v>34033.71628371628</v>
      </c>
      <c r="I44" s="1139">
        <f t="shared" si="5"/>
        <v>41</v>
      </c>
      <c r="J44" s="1177">
        <v>4114</v>
      </c>
      <c r="K44" s="1085">
        <v>4004</v>
      </c>
      <c r="L44" s="1178">
        <v>136271</v>
      </c>
      <c r="M44" s="1179">
        <v>136271</v>
      </c>
      <c r="N44" s="364">
        <v>38.590782684541715</v>
      </c>
      <c r="O44" s="1145">
        <v>38.590782684541715</v>
      </c>
      <c r="P44" s="1075">
        <f t="shared" si="6"/>
        <v>1</v>
      </c>
      <c r="Q44" s="415">
        <f t="shared" si="7"/>
        <v>2.747252747252741</v>
      </c>
      <c r="R44" s="533">
        <f t="shared" si="8"/>
        <v>142.23246409856327</v>
      </c>
      <c r="S44" s="1146">
        <v>1.8785414059649757</v>
      </c>
      <c r="T44" s="189">
        <f t="shared" si="9"/>
        <v>1.7351130666465258</v>
      </c>
      <c r="U44" s="1143" t="s">
        <v>80</v>
      </c>
    </row>
    <row r="45" spans="1:21" ht="8.25" customHeight="1">
      <c r="A45" s="1143" t="s">
        <v>57</v>
      </c>
      <c r="B45" s="1074">
        <v>16358.316221765914</v>
      </c>
      <c r="C45" s="1144">
        <v>21568.123393316197</v>
      </c>
      <c r="D45" s="1144">
        <v>17061.855670103094</v>
      </c>
      <c r="E45" s="1098">
        <v>21794.132524026303</v>
      </c>
      <c r="F45" s="1144">
        <v>27565.07455142785</v>
      </c>
      <c r="G45" s="1144">
        <v>29940.16662458975</v>
      </c>
      <c r="H45" s="1075">
        <v>37668.43434343435</v>
      </c>
      <c r="I45" s="1139">
        <f t="shared" si="5"/>
        <v>42</v>
      </c>
      <c r="J45" s="1177">
        <v>3961</v>
      </c>
      <c r="K45" s="1084">
        <v>3960</v>
      </c>
      <c r="L45" s="1178">
        <v>118593</v>
      </c>
      <c r="M45" s="1179">
        <v>149167</v>
      </c>
      <c r="N45" s="364">
        <v>7.167242920418963</v>
      </c>
      <c r="O45" s="1145">
        <v>10.574187744697381</v>
      </c>
      <c r="P45" s="1075">
        <f t="shared" si="6"/>
        <v>42</v>
      </c>
      <c r="Q45" s="415">
        <f t="shared" si="7"/>
        <v>25.812373777831272</v>
      </c>
      <c r="R45" s="533">
        <f t="shared" si="8"/>
        <v>130.27085326369834</v>
      </c>
      <c r="S45" s="1146">
        <v>1.6979927416074518</v>
      </c>
      <c r="T45" s="189">
        <f t="shared" si="9"/>
        <v>1.9204189188320067</v>
      </c>
      <c r="U45" s="1143" t="s">
        <v>57</v>
      </c>
    </row>
    <row r="46" spans="1:21" ht="8.25" customHeight="1">
      <c r="A46" s="1143" t="s">
        <v>65</v>
      </c>
      <c r="B46" s="1074">
        <v>11136.547954866008</v>
      </c>
      <c r="C46" s="1144">
        <v>20855.367530407195</v>
      </c>
      <c r="D46" s="1144">
        <v>18431.88047033861</v>
      </c>
      <c r="E46" s="1098">
        <v>23637.36067766384</v>
      </c>
      <c r="F46" s="1144">
        <v>23237.88664401931</v>
      </c>
      <c r="G46" s="1144">
        <v>27210.352225996783</v>
      </c>
      <c r="H46" s="1075">
        <v>37884.19923097559</v>
      </c>
      <c r="I46" s="1139">
        <f t="shared" si="5"/>
        <v>43</v>
      </c>
      <c r="J46" s="1177">
        <v>11186</v>
      </c>
      <c r="K46" s="1085">
        <v>11183</v>
      </c>
      <c r="L46" s="1178">
        <v>304375</v>
      </c>
      <c r="M46" s="1179">
        <v>423659</v>
      </c>
      <c r="N46" s="364">
        <v>14.422375281695347</v>
      </c>
      <c r="O46" s="1145">
        <v>27.349195292926805</v>
      </c>
      <c r="P46" s="1075">
        <f t="shared" si="6"/>
        <v>5</v>
      </c>
      <c r="Q46" s="415">
        <f t="shared" si="7"/>
        <v>39.22715485755825</v>
      </c>
      <c r="R46" s="533">
        <f t="shared" si="8"/>
        <v>240.1790158360738</v>
      </c>
      <c r="S46" s="1146">
        <v>1.5431771357737991</v>
      </c>
      <c r="T46" s="189">
        <f t="shared" si="9"/>
        <v>1.931419083274097</v>
      </c>
      <c r="U46" s="1143" t="s">
        <v>65</v>
      </c>
    </row>
    <row r="47" spans="1:21" ht="8.25" customHeight="1">
      <c r="A47" s="1143" t="s">
        <v>55</v>
      </c>
      <c r="B47" s="1074">
        <v>21021.468182067754</v>
      </c>
      <c r="C47" s="1144">
        <v>28072.728260279182</v>
      </c>
      <c r="D47" s="1144">
        <v>30901.92318229138</v>
      </c>
      <c r="E47" s="1098">
        <v>43034.71992956972</v>
      </c>
      <c r="F47" s="1144">
        <v>40107.08618331053</v>
      </c>
      <c r="G47" s="1144">
        <v>37434.24589894113</v>
      </c>
      <c r="H47" s="1075">
        <v>43447.88809654416</v>
      </c>
      <c r="I47" s="1139">
        <f t="shared" si="5"/>
        <v>44</v>
      </c>
      <c r="J47" s="1177">
        <v>18227</v>
      </c>
      <c r="K47" s="1084">
        <v>18230</v>
      </c>
      <c r="L47" s="1178">
        <v>682314</v>
      </c>
      <c r="M47" s="1179">
        <v>792055</v>
      </c>
      <c r="N47" s="364">
        <v>11.711964703131903</v>
      </c>
      <c r="O47" s="1145">
        <v>12.894290440003386</v>
      </c>
      <c r="P47" s="1075">
        <f t="shared" si="6"/>
        <v>33</v>
      </c>
      <c r="Q47" s="415">
        <f t="shared" si="7"/>
        <v>16.064547456993456</v>
      </c>
      <c r="R47" s="533">
        <f t="shared" si="8"/>
        <v>106.68341392827706</v>
      </c>
      <c r="S47" s="1146">
        <v>2.1230034762647723</v>
      </c>
      <c r="T47" s="189">
        <f t="shared" si="9"/>
        <v>2.2150680732617896</v>
      </c>
      <c r="U47" s="1143" t="s">
        <v>55</v>
      </c>
    </row>
    <row r="48" spans="1:21" ht="8.25" customHeight="1">
      <c r="A48" s="1143" t="s">
        <v>70</v>
      </c>
      <c r="B48" s="1074">
        <v>21654.323344149645</v>
      </c>
      <c r="C48" s="1144">
        <v>27923.062627764357</v>
      </c>
      <c r="D48" s="1144">
        <v>28382.994454713495</v>
      </c>
      <c r="E48" s="1098">
        <v>46760.77912254161</v>
      </c>
      <c r="F48" s="1144">
        <v>36402.38365493757</v>
      </c>
      <c r="G48" s="1144">
        <v>46522.08530805687</v>
      </c>
      <c r="H48" s="1075">
        <v>51131.703619480766</v>
      </c>
      <c r="I48" s="1139">
        <f t="shared" si="5"/>
        <v>45</v>
      </c>
      <c r="J48" s="1177">
        <v>5275</v>
      </c>
      <c r="K48" s="1085">
        <v>5277</v>
      </c>
      <c r="L48" s="1178">
        <v>245404</v>
      </c>
      <c r="M48" s="1179">
        <v>269822</v>
      </c>
      <c r="N48" s="364">
        <v>17.380379047565086</v>
      </c>
      <c r="O48" s="1145">
        <v>17.41895166860984</v>
      </c>
      <c r="P48" s="1075">
        <f t="shared" si="6"/>
        <v>20</v>
      </c>
      <c r="Q48" s="415">
        <f t="shared" si="7"/>
        <v>9.908451611530802</v>
      </c>
      <c r="R48" s="533">
        <f t="shared" si="8"/>
        <v>136.12699786019883</v>
      </c>
      <c r="S48" s="1146">
        <v>2.638400920342428</v>
      </c>
      <c r="T48" s="189">
        <f t="shared" si="9"/>
        <v>2.6068057431773037</v>
      </c>
      <c r="U48" s="1143" t="s">
        <v>70</v>
      </c>
    </row>
    <row r="49" spans="1:21" ht="8.25" customHeight="1">
      <c r="A49" s="1143" t="s">
        <v>69</v>
      </c>
      <c r="B49" s="1074">
        <v>31996.125103791863</v>
      </c>
      <c r="C49" s="1144">
        <v>42218.311795435795</v>
      </c>
      <c r="D49" s="1144">
        <v>33989.54032480044</v>
      </c>
      <c r="E49" s="1098">
        <v>59557.108140947756</v>
      </c>
      <c r="F49" s="1144">
        <v>57715.54609066017</v>
      </c>
      <c r="G49" s="1144">
        <v>56194.52139119729</v>
      </c>
      <c r="H49" s="1075">
        <v>52778.630641694814</v>
      </c>
      <c r="I49" s="1139">
        <f t="shared" si="5"/>
        <v>46</v>
      </c>
      <c r="J49" s="1177">
        <v>3249</v>
      </c>
      <c r="K49" s="1085">
        <v>3257</v>
      </c>
      <c r="L49" s="1178">
        <v>182576</v>
      </c>
      <c r="M49" s="1179">
        <v>171900</v>
      </c>
      <c r="N49" s="364">
        <v>5.5553645373273115</v>
      </c>
      <c r="O49" s="1145">
        <v>5.908696714744003</v>
      </c>
      <c r="P49" s="1075">
        <f t="shared" si="6"/>
        <v>50</v>
      </c>
      <c r="Q49" s="415">
        <f t="shared" si="7"/>
        <v>-6.078689994924604</v>
      </c>
      <c r="R49" s="533">
        <f t="shared" si="8"/>
        <v>64.95319502123091</v>
      </c>
      <c r="S49" s="1146">
        <v>3.186952518894511</v>
      </c>
      <c r="T49" s="189">
        <f t="shared" si="9"/>
        <v>2.690769673893389</v>
      </c>
      <c r="U49" s="1143" t="s">
        <v>69</v>
      </c>
    </row>
    <row r="50" spans="1:21" ht="8.25" customHeight="1">
      <c r="A50" s="1143" t="s">
        <v>84</v>
      </c>
      <c r="B50" s="1074">
        <v>19010.61363913627</v>
      </c>
      <c r="C50" s="1144">
        <v>29797.471446894277</v>
      </c>
      <c r="D50" s="1144">
        <v>52009.74623023171</v>
      </c>
      <c r="E50" s="1098">
        <v>52454.689596292235</v>
      </c>
      <c r="F50" s="1144">
        <v>61009.9955433883</v>
      </c>
      <c r="G50" s="1144">
        <v>71854.07779970714</v>
      </c>
      <c r="H50" s="1075">
        <v>71744.44515184313</v>
      </c>
      <c r="I50" s="1139">
        <f t="shared" si="5"/>
        <v>47</v>
      </c>
      <c r="J50" s="1177">
        <v>15707</v>
      </c>
      <c r="K50" s="1084">
        <v>15707</v>
      </c>
      <c r="L50" s="1178">
        <v>1128612</v>
      </c>
      <c r="M50" s="1179">
        <v>1126890</v>
      </c>
      <c r="N50" s="364">
        <v>21.94980498993929</v>
      </c>
      <c r="O50" s="1145">
        <v>12.978213820762932</v>
      </c>
      <c r="P50" s="1075">
        <f t="shared" si="6"/>
        <v>31</v>
      </c>
      <c r="Q50" s="415">
        <f t="shared" si="7"/>
        <v>-0.15257679344185818</v>
      </c>
      <c r="R50" s="533">
        <f t="shared" si="8"/>
        <v>277.3915272474223</v>
      </c>
      <c r="S50" s="1146">
        <v>4.075050886944476</v>
      </c>
      <c r="T50" s="189">
        <f t="shared" si="9"/>
        <v>3.657688252570548</v>
      </c>
      <c r="U50" s="1143" t="s">
        <v>84</v>
      </c>
    </row>
    <row r="51" spans="1:21" ht="8.25" customHeight="1">
      <c r="A51" s="1143" t="s">
        <v>89</v>
      </c>
      <c r="B51" s="1074">
        <v>9189.54918032787</v>
      </c>
      <c r="C51" s="1144">
        <v>22647.368421052633</v>
      </c>
      <c r="D51" s="1144">
        <v>38191.35802469136</v>
      </c>
      <c r="E51" s="1098">
        <v>43790.41916167665</v>
      </c>
      <c r="F51" s="1144">
        <v>54322.26211849192</v>
      </c>
      <c r="G51" s="1144">
        <v>54734.95058400719</v>
      </c>
      <c r="H51" s="1075">
        <v>74506.35208711434</v>
      </c>
      <c r="I51" s="1139">
        <f t="shared" si="5"/>
        <v>48</v>
      </c>
      <c r="J51" s="1177">
        <v>1113</v>
      </c>
      <c r="K51" s="1084">
        <v>1102</v>
      </c>
      <c r="L51" s="1178">
        <v>60920</v>
      </c>
      <c r="M51" s="1179">
        <v>82106</v>
      </c>
      <c r="N51" s="364">
        <v>17.047092172384943</v>
      </c>
      <c r="O51" s="1145">
        <v>20.63281055639181</v>
      </c>
      <c r="P51" s="1075">
        <f t="shared" si="6"/>
        <v>16</v>
      </c>
      <c r="Q51" s="415">
        <f t="shared" si="7"/>
        <v>36.12207792672072</v>
      </c>
      <c r="R51" s="533">
        <f t="shared" si="8"/>
        <v>710.7726573422187</v>
      </c>
      <c r="S51" s="1146">
        <v>3.104176071203152</v>
      </c>
      <c r="T51" s="189">
        <f t="shared" si="9"/>
        <v>3.7984962904674733</v>
      </c>
      <c r="U51" s="1143" t="s">
        <v>89</v>
      </c>
    </row>
    <row r="52" spans="1:21" ht="8.25" customHeight="1">
      <c r="A52" s="1143" t="s">
        <v>59</v>
      </c>
      <c r="B52" s="1074">
        <v>11121.879334257976</v>
      </c>
      <c r="C52" s="1144">
        <v>15547.613012251797</v>
      </c>
      <c r="D52" s="1144">
        <v>35707.32321114001</v>
      </c>
      <c r="E52" s="1098">
        <v>53410.71129707113</v>
      </c>
      <c r="F52" s="1144">
        <v>47929.92785471432</v>
      </c>
      <c r="G52" s="1144">
        <v>66167.6765999834</v>
      </c>
      <c r="H52" s="1075">
        <v>90410.21594684385</v>
      </c>
      <c r="I52" s="1139">
        <f t="shared" si="5"/>
        <v>49</v>
      </c>
      <c r="J52" s="1177">
        <v>12047</v>
      </c>
      <c r="K52" s="1085">
        <v>12040</v>
      </c>
      <c r="L52" s="1178">
        <v>797122</v>
      </c>
      <c r="M52" s="1179">
        <v>1088539</v>
      </c>
      <c r="N52" s="364">
        <v>14.454863933815924</v>
      </c>
      <c r="O52" s="1145">
        <v>15.856138917232753</v>
      </c>
      <c r="P52" s="1075">
        <f t="shared" si="6"/>
        <v>26</v>
      </c>
      <c r="Q52" s="415">
        <f t="shared" si="7"/>
        <v>36.638039285282275</v>
      </c>
      <c r="R52" s="533">
        <f t="shared" si="8"/>
        <v>712.9041255497114</v>
      </c>
      <c r="S52" s="1146">
        <v>3.752558761764758</v>
      </c>
      <c r="T52" s="189">
        <f t="shared" si="9"/>
        <v>4.6093099484043</v>
      </c>
      <c r="U52" s="1143" t="s">
        <v>59</v>
      </c>
    </row>
    <row r="53" spans="1:21" ht="8.25" customHeight="1" thickBot="1">
      <c r="A53" s="1147" t="s">
        <v>81</v>
      </c>
      <c r="B53" s="1076">
        <v>60179.34954215346</v>
      </c>
      <c r="C53" s="1148">
        <v>89540.34761018</v>
      </c>
      <c r="D53" s="1148">
        <v>102160.77953714982</v>
      </c>
      <c r="E53" s="1104">
        <v>101494.9132256134</v>
      </c>
      <c r="F53" s="1148">
        <v>115079.23128792987</v>
      </c>
      <c r="G53" s="1148">
        <v>129465.03616947985</v>
      </c>
      <c r="H53" s="1077">
        <v>153845.49208534067</v>
      </c>
      <c r="I53" s="1139">
        <f t="shared" si="5"/>
        <v>50</v>
      </c>
      <c r="J53" s="1180">
        <v>2903</v>
      </c>
      <c r="K53" s="1189">
        <v>2906</v>
      </c>
      <c r="L53" s="1181">
        <v>375837</v>
      </c>
      <c r="M53" s="1182">
        <v>447075</v>
      </c>
      <c r="N53" s="419">
        <v>10.956634597808947</v>
      </c>
      <c r="O53" s="1149">
        <v>6.51763467919592</v>
      </c>
      <c r="P53" s="1077">
        <f t="shared" si="6"/>
        <v>48</v>
      </c>
      <c r="Q53" s="418">
        <f t="shared" si="7"/>
        <v>18.831691271413924</v>
      </c>
      <c r="R53" s="534">
        <f t="shared" si="8"/>
        <v>155.6449899438967</v>
      </c>
      <c r="S53" s="1150">
        <v>7.342333610367313</v>
      </c>
      <c r="T53" s="197">
        <f t="shared" si="9"/>
        <v>7.843378646535248</v>
      </c>
      <c r="U53" s="1147" t="s">
        <v>81</v>
      </c>
    </row>
    <row r="54" spans="1:21" s="1136" customFormat="1" ht="8.25" customHeight="1">
      <c r="A54" s="1057" t="s">
        <v>50</v>
      </c>
      <c r="B54" s="1183" t="s">
        <v>145</v>
      </c>
      <c r="C54" s="1151" t="s">
        <v>145</v>
      </c>
      <c r="D54" s="1151" t="s">
        <v>145</v>
      </c>
      <c r="E54" s="1108" t="s">
        <v>145</v>
      </c>
      <c r="F54" s="1151" t="s">
        <v>145</v>
      </c>
      <c r="G54" s="1005"/>
      <c r="H54" s="1006"/>
      <c r="I54" s="793"/>
      <c r="J54" s="1184">
        <v>810707</v>
      </c>
      <c r="K54" s="1088">
        <f>SUM(K4:K53)</f>
        <v>812871</v>
      </c>
      <c r="L54" s="1184">
        <v>14294939</v>
      </c>
      <c r="M54" s="1185">
        <v>15944218</v>
      </c>
      <c r="N54" s="1152"/>
      <c r="O54" s="150"/>
      <c r="P54" s="1153"/>
      <c r="Q54" s="537"/>
      <c r="R54" s="535"/>
      <c r="S54" s="1154"/>
      <c r="T54" s="151"/>
      <c r="U54" s="1057"/>
    </row>
    <row r="55" spans="1:21" s="58" customFormat="1" ht="8.25" customHeight="1" thickBot="1">
      <c r="A55" s="1034" t="s">
        <v>162</v>
      </c>
      <c r="B55" s="1186">
        <v>7394.6126176646985</v>
      </c>
      <c r="C55" s="166">
        <v>10305</v>
      </c>
      <c r="D55" s="166">
        <v>12896.652119685228</v>
      </c>
      <c r="E55" s="165">
        <v>15800.242538903167</v>
      </c>
      <c r="F55" s="166">
        <v>16478</v>
      </c>
      <c r="G55" s="166">
        <v>17632.682337761977</v>
      </c>
      <c r="H55" s="167">
        <v>19614.696550867237</v>
      </c>
      <c r="I55" s="168"/>
      <c r="J55" s="1187">
        <v>16214.14</v>
      </c>
      <c r="K55" s="1015">
        <f>K54/50</f>
        <v>16257.42</v>
      </c>
      <c r="L55" s="1187">
        <v>285898.78</v>
      </c>
      <c r="M55" s="1188">
        <f>M54/50</f>
        <v>318884.36</v>
      </c>
      <c r="N55" s="531">
        <v>16.301530961477635</v>
      </c>
      <c r="O55" s="1155">
        <v>16.120659423422328</v>
      </c>
      <c r="P55" s="1156"/>
      <c r="Q55" s="530">
        <f>(H55-G55)*100/G55</f>
        <v>11.240571202604823</v>
      </c>
      <c r="R55" s="536">
        <f>(H55-$B55)*100/$B55</f>
        <v>165.25658022991578</v>
      </c>
      <c r="S55" s="1157">
        <v>1</v>
      </c>
      <c r="T55" s="404">
        <f>H55/H$55</f>
        <v>1</v>
      </c>
      <c r="U55" s="1034"/>
    </row>
    <row r="56" spans="1:21" s="84" customFormat="1" ht="8.25" customHeight="1">
      <c r="A56" s="754"/>
      <c r="B56" s="1158"/>
      <c r="C56" s="1158"/>
      <c r="D56" s="1158"/>
      <c r="E56" s="1159"/>
      <c r="F56" s="1160"/>
      <c r="G56" s="1161"/>
      <c r="H56" s="1161"/>
      <c r="I56" s="1161"/>
      <c r="J56" s="1162"/>
      <c r="K56" s="1163"/>
      <c r="L56" s="1164"/>
      <c r="M56" s="1165"/>
      <c r="N56" s="1162"/>
      <c r="O56" s="1162"/>
      <c r="P56" s="1162"/>
      <c r="Q56" s="1166"/>
      <c r="R56" s="1167"/>
      <c r="S56" s="1168"/>
      <c r="T56" s="1169"/>
      <c r="U56" s="741"/>
    </row>
    <row r="57" spans="1:21" s="84" customFormat="1" ht="8.25" customHeight="1">
      <c r="A57" s="754"/>
      <c r="B57" s="1164"/>
      <c r="C57" s="1164"/>
      <c r="D57" s="1158"/>
      <c r="E57" s="1159"/>
      <c r="F57" s="1160"/>
      <c r="G57" s="1161"/>
      <c r="H57" s="1161"/>
      <c r="I57" s="1161"/>
      <c r="J57" s="1162"/>
      <c r="K57" s="1163"/>
      <c r="L57" s="1164"/>
      <c r="M57" s="1165"/>
      <c r="N57" s="1162"/>
      <c r="O57" s="1162"/>
      <c r="P57" s="1162"/>
      <c r="Q57" s="1166"/>
      <c r="R57" s="1167"/>
      <c r="S57" s="754"/>
      <c r="T57" s="1170"/>
      <c r="U57" s="763"/>
    </row>
    <row r="58" spans="1:21" s="84" customFormat="1" ht="8.25" customHeight="1">
      <c r="A58" s="1171"/>
      <c r="B58" s="1159"/>
      <c r="C58" s="1159"/>
      <c r="D58" s="1158"/>
      <c r="E58" s="1159"/>
      <c r="F58" s="1160"/>
      <c r="G58" s="1161"/>
      <c r="H58" s="1161"/>
      <c r="I58" s="1161"/>
      <c r="J58" s="1162"/>
      <c r="K58" s="1163"/>
      <c r="L58" s="1164"/>
      <c r="M58" s="1165"/>
      <c r="N58" s="1162"/>
      <c r="O58" s="1162"/>
      <c r="P58" s="1162"/>
      <c r="Q58" s="1166"/>
      <c r="R58" s="1167"/>
      <c r="S58" s="754"/>
      <c r="T58" s="1170"/>
      <c r="U58" s="763"/>
    </row>
    <row r="59" spans="8:18" s="84" customFormat="1" ht="8.25" customHeight="1">
      <c r="H59" s="105"/>
      <c r="Q59" s="838"/>
      <c r="R59" s="838"/>
    </row>
  </sheetData>
  <mergeCells count="1">
    <mergeCell ref="A1:U1"/>
  </mergeCells>
  <printOptions/>
  <pageMargins left="0.75" right="0.75" top="1" bottom="1" header="0.5" footer="0.5"/>
  <pageSetup horizontalDpi="600" verticalDpi="600" orientation="landscape" r:id="rId1"/>
  <ignoredErrors>
    <ignoredError sqref="K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J64" sqref="J64"/>
    </sheetView>
  </sheetViews>
  <sheetFormatPr defaultColWidth="9.140625" defaultRowHeight="8.25" customHeight="1"/>
  <cols>
    <col min="1" max="1" width="7.28125" style="339" bestFit="1" customWidth="1"/>
    <col min="2" max="2" width="4.8515625" style="339" bestFit="1" customWidth="1"/>
    <col min="3" max="4" width="4.57421875" style="339" bestFit="1" customWidth="1"/>
    <col min="5" max="7" width="4.7109375" style="339" bestFit="1" customWidth="1"/>
    <col min="8" max="8" width="5.57421875" style="411" bestFit="1" customWidth="1"/>
    <col min="9" max="9" width="5.00390625" style="339" bestFit="1" customWidth="1"/>
    <col min="10" max="10" width="6.00390625" style="339" customWidth="1"/>
    <col min="11" max="11" width="6.140625" style="339" customWidth="1"/>
    <col min="12" max="12" width="6.7109375" style="339" customWidth="1"/>
    <col min="13" max="13" width="7.140625" style="339" customWidth="1"/>
    <col min="14" max="14" width="6.28125" style="339" customWidth="1"/>
    <col min="15" max="15" width="4.7109375" style="339" bestFit="1" customWidth="1"/>
    <col min="16" max="16" width="5.00390625" style="339" bestFit="1" customWidth="1"/>
    <col min="17" max="18" width="9.140625" style="339" customWidth="1"/>
    <col min="19" max="19" width="7.421875" style="339" customWidth="1"/>
    <col min="20" max="20" width="5.28125" style="339" customWidth="1"/>
    <col min="21" max="21" width="3.8515625" style="339" bestFit="1" customWidth="1"/>
    <col min="22" max="16384" width="9.140625" style="339" customWidth="1"/>
  </cols>
  <sheetData>
    <row r="1" spans="1:21" ht="8.25" customHeight="1" thickBot="1">
      <c r="A1" s="1741" t="s">
        <v>214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  <c r="S1" s="1741"/>
      <c r="T1" s="1741"/>
      <c r="U1" s="1741"/>
    </row>
    <row r="2" spans="1:21" ht="8.25" customHeight="1">
      <c r="A2" s="1027"/>
      <c r="B2" s="1742" t="s">
        <v>190</v>
      </c>
      <c r="C2" s="1743"/>
      <c r="D2" s="1743"/>
      <c r="E2" s="1743"/>
      <c r="F2" s="1743"/>
      <c r="G2" s="1743"/>
      <c r="H2" s="1743"/>
      <c r="I2" s="1744"/>
      <c r="J2" s="1745" t="s">
        <v>179</v>
      </c>
      <c r="K2" s="1746"/>
      <c r="L2" s="1747" t="s">
        <v>191</v>
      </c>
      <c r="M2" s="1746"/>
      <c r="N2" s="159" t="s">
        <v>192</v>
      </c>
      <c r="O2" s="1028"/>
      <c r="P2" s="1029"/>
      <c r="Q2" s="1030" t="s">
        <v>193</v>
      </c>
      <c r="R2" s="1031"/>
      <c r="S2" s="1032" t="s">
        <v>194</v>
      </c>
      <c r="T2" s="1033"/>
      <c r="U2" s="421"/>
    </row>
    <row r="3" spans="1:21" ht="8.25" customHeight="1" thickBot="1">
      <c r="A3" s="1034" t="s">
        <v>150</v>
      </c>
      <c r="B3" s="1035">
        <v>1984</v>
      </c>
      <c r="C3" s="165">
        <v>1990</v>
      </c>
      <c r="D3" s="165">
        <v>1995</v>
      </c>
      <c r="E3" s="165">
        <v>2000</v>
      </c>
      <c r="F3" s="165">
        <v>2002</v>
      </c>
      <c r="G3" s="165">
        <v>2004</v>
      </c>
      <c r="H3" s="169">
        <v>2005</v>
      </c>
      <c r="I3" s="169" t="s">
        <v>157</v>
      </c>
      <c r="J3" s="163">
        <v>2004</v>
      </c>
      <c r="K3" s="751">
        <v>2005</v>
      </c>
      <c r="L3" s="1036">
        <v>2004</v>
      </c>
      <c r="M3" s="747">
        <v>2005</v>
      </c>
      <c r="N3" s="163">
        <v>2004</v>
      </c>
      <c r="O3" s="164">
        <v>2005</v>
      </c>
      <c r="P3" s="751" t="s">
        <v>157</v>
      </c>
      <c r="Q3" s="750" t="s">
        <v>154</v>
      </c>
      <c r="R3" s="1037" t="s">
        <v>172</v>
      </c>
      <c r="S3" s="164" t="s">
        <v>164</v>
      </c>
      <c r="T3" s="751" t="s">
        <v>173</v>
      </c>
      <c r="U3" s="174" t="s">
        <v>152</v>
      </c>
    </row>
    <row r="4" spans="1:21" ht="8.25" customHeight="1">
      <c r="A4" s="1038" t="s">
        <v>78</v>
      </c>
      <c r="B4" s="1090">
        <v>1068.4556407447974</v>
      </c>
      <c r="C4" s="1091">
        <v>1656.1061467641484</v>
      </c>
      <c r="D4" s="1091">
        <v>2553.6486486486483</v>
      </c>
      <c r="E4" s="1092">
        <v>5362.346263008515</v>
      </c>
      <c r="F4" s="1093">
        <v>2731.2162162162163</v>
      </c>
      <c r="G4" s="1093">
        <v>2507.9000675219445</v>
      </c>
      <c r="H4" s="1094">
        <v>1785.550303848751</v>
      </c>
      <c r="I4" s="1094">
        <f aca="true" t="shared" si="0" ref="I4:I35">RANK(H4,H$4:H$53,1)</f>
        <v>1</v>
      </c>
      <c r="J4" s="1082">
        <v>7405</v>
      </c>
      <c r="K4" s="1083">
        <v>7405</v>
      </c>
      <c r="L4" s="1070">
        <v>18571</v>
      </c>
      <c r="M4" s="1071">
        <v>13222</v>
      </c>
      <c r="N4" s="1039">
        <v>6.3987843997974</v>
      </c>
      <c r="O4" s="1040">
        <v>3.7444846589975813</v>
      </c>
      <c r="P4" s="1041">
        <f aca="true" t="shared" si="1" ref="P4:P35">RANK(O4,O$4:O$53,1)</f>
        <v>8</v>
      </c>
      <c r="Q4" s="1042">
        <f aca="true" t="shared" si="2" ref="Q4:Q35">(H4-G4)*100/G4</f>
        <v>-28.8029723762856</v>
      </c>
      <c r="R4" s="1043">
        <f aca="true" t="shared" si="3" ref="R4:R35">(H4-$B4)*100/$B4</f>
        <v>67.11506175437309</v>
      </c>
      <c r="S4" s="177">
        <v>0.3217509842468536</v>
      </c>
      <c r="T4" s="760">
        <f aca="true" t="shared" si="4" ref="T4:T35">H4/H$55</f>
        <v>0.22822533379685894</v>
      </c>
      <c r="U4" s="185" t="s">
        <v>78</v>
      </c>
    </row>
    <row r="5" spans="1:21" ht="8.25" customHeight="1">
      <c r="A5" s="1044" t="s">
        <v>53</v>
      </c>
      <c r="B5" s="1095">
        <v>2161.8149090683387</v>
      </c>
      <c r="C5" s="1096">
        <v>920.5036415257376</v>
      </c>
      <c r="D5" s="1096">
        <v>1212.8091546696198</v>
      </c>
      <c r="E5" s="1097">
        <v>1339.440576523757</v>
      </c>
      <c r="F5" s="1098">
        <v>1482.6617826617826</v>
      </c>
      <c r="G5" s="1098">
        <v>1749.2539131494</v>
      </c>
      <c r="H5" s="1099">
        <v>1804.5487715884212</v>
      </c>
      <c r="I5" s="1094">
        <f t="shared" si="0"/>
        <v>2</v>
      </c>
      <c r="J5" s="191">
        <v>16419</v>
      </c>
      <c r="K5" s="1084">
        <v>16444</v>
      </c>
      <c r="L5" s="1072">
        <v>28721</v>
      </c>
      <c r="M5" s="1073">
        <v>29674</v>
      </c>
      <c r="N5" s="1046">
        <v>2.7186408783403238</v>
      </c>
      <c r="O5" s="1047">
        <v>3.2431664426156046</v>
      </c>
      <c r="P5" s="1041">
        <f t="shared" si="1"/>
        <v>4</v>
      </c>
      <c r="Q5" s="1048">
        <f t="shared" si="2"/>
        <v>3.161053865500122</v>
      </c>
      <c r="R5" s="1049">
        <f t="shared" si="3"/>
        <v>-16.52621304355264</v>
      </c>
      <c r="S5" s="188">
        <v>0.22442049248381976</v>
      </c>
      <c r="T5" s="1050">
        <f t="shared" si="4"/>
        <v>0.23065367851062535</v>
      </c>
      <c r="U5" s="193" t="s">
        <v>53</v>
      </c>
    </row>
    <row r="6" spans="1:21" ht="8.25" customHeight="1">
      <c r="A6" s="1044" t="s">
        <v>74</v>
      </c>
      <c r="B6" s="1095">
        <v>1798.9602995327537</v>
      </c>
      <c r="C6" s="1096">
        <v>3085.9859828954272</v>
      </c>
      <c r="D6" s="1096">
        <v>2994.1303676243438</v>
      </c>
      <c r="E6" s="1097">
        <v>2023.8822549291863</v>
      </c>
      <c r="F6" s="1098">
        <v>2146.383555733613</v>
      </c>
      <c r="G6" s="1098">
        <v>2052.5083921037235</v>
      </c>
      <c r="H6" s="1099">
        <v>1989.2804337111877</v>
      </c>
      <c r="I6" s="1094">
        <f t="shared" si="0"/>
        <v>3</v>
      </c>
      <c r="J6" s="191">
        <v>32471</v>
      </c>
      <c r="K6" s="1084">
        <v>32464</v>
      </c>
      <c r="L6" s="1072">
        <v>66647</v>
      </c>
      <c r="M6" s="1073">
        <v>64580</v>
      </c>
      <c r="N6" s="1046">
        <v>3.7467730764387355</v>
      </c>
      <c r="O6" s="1047">
        <v>3.7925613413616457</v>
      </c>
      <c r="P6" s="1041">
        <f t="shared" si="1"/>
        <v>9</v>
      </c>
      <c r="Q6" s="1048">
        <f t="shared" si="2"/>
        <v>-3.0805213092322687</v>
      </c>
      <c r="R6" s="1049">
        <f t="shared" si="3"/>
        <v>10.579451599230186</v>
      </c>
      <c r="S6" s="188">
        <v>0.26332651922085465</v>
      </c>
      <c r="T6" s="1050">
        <f t="shared" si="4"/>
        <v>0.2542656961389947</v>
      </c>
      <c r="U6" s="193" t="s">
        <v>74</v>
      </c>
    </row>
    <row r="7" spans="1:21" ht="8.25" customHeight="1">
      <c r="A7" s="1044" t="s">
        <v>90</v>
      </c>
      <c r="B7" s="1095">
        <v>558.4560464078536</v>
      </c>
      <c r="C7" s="1096">
        <v>1183.0555020235113</v>
      </c>
      <c r="D7" s="1100">
        <v>1304.8066775400557</v>
      </c>
      <c r="E7" s="1097">
        <v>1437.9299599702772</v>
      </c>
      <c r="F7" s="1098">
        <v>1970.1345743277282</v>
      </c>
      <c r="G7" s="1098">
        <v>2128.130767202742</v>
      </c>
      <c r="H7" s="1099">
        <v>2060.5309989899474</v>
      </c>
      <c r="I7" s="1094">
        <f t="shared" si="0"/>
        <v>4</v>
      </c>
      <c r="J7" s="191">
        <v>41723</v>
      </c>
      <c r="K7" s="1084">
        <v>41582</v>
      </c>
      <c r="L7" s="1072">
        <v>88792</v>
      </c>
      <c r="M7" s="1073">
        <v>85681</v>
      </c>
      <c r="N7" s="1046">
        <v>7.45576101797101</v>
      </c>
      <c r="O7" s="1047">
        <v>6.591272051424861</v>
      </c>
      <c r="P7" s="1041">
        <f t="shared" si="1"/>
        <v>24</v>
      </c>
      <c r="Q7" s="1048">
        <f t="shared" si="2"/>
        <v>-3.176485639632428</v>
      </c>
      <c r="R7" s="1049">
        <f t="shared" si="3"/>
        <v>268.9692344176167</v>
      </c>
      <c r="S7" s="188">
        <v>0.2730284901782684</v>
      </c>
      <c r="T7" s="1050">
        <f t="shared" si="4"/>
        <v>0.26337279550713283</v>
      </c>
      <c r="U7" s="193" t="s">
        <v>90</v>
      </c>
    </row>
    <row r="8" spans="1:21" ht="8.25" customHeight="1">
      <c r="A8" s="1044" t="s">
        <v>99</v>
      </c>
      <c r="B8" s="1095">
        <v>763.1713228728154</v>
      </c>
      <c r="C8" s="1096">
        <v>1502.7878096686309</v>
      </c>
      <c r="D8" s="1096">
        <v>1802.3052414568626</v>
      </c>
      <c r="E8" s="1097">
        <v>1561.421051083728</v>
      </c>
      <c r="F8" s="1098">
        <v>1419.6907912107256</v>
      </c>
      <c r="G8" s="1098">
        <v>2518.329221008107</v>
      </c>
      <c r="H8" s="1099">
        <v>2355.554902939708</v>
      </c>
      <c r="I8" s="1094">
        <f t="shared" si="0"/>
        <v>5</v>
      </c>
      <c r="J8" s="191">
        <v>34044</v>
      </c>
      <c r="K8" s="1084">
        <v>34051</v>
      </c>
      <c r="L8" s="1072">
        <v>85734</v>
      </c>
      <c r="M8" s="1073">
        <v>80209</v>
      </c>
      <c r="N8" s="1046">
        <v>8.120395610474091</v>
      </c>
      <c r="O8" s="1047">
        <v>5.630108293721098</v>
      </c>
      <c r="P8" s="1041">
        <f t="shared" si="1"/>
        <v>17</v>
      </c>
      <c r="Q8" s="1048">
        <f t="shared" si="2"/>
        <v>-6.463583740780301</v>
      </c>
      <c r="R8" s="1049">
        <f t="shared" si="3"/>
        <v>208.65348740734427</v>
      </c>
      <c r="S8" s="188">
        <v>0.32308899226499205</v>
      </c>
      <c r="T8" s="1050">
        <f t="shared" si="4"/>
        <v>0.3010821385661621</v>
      </c>
      <c r="U8" s="193" t="s">
        <v>99</v>
      </c>
    </row>
    <row r="9" spans="1:21" ht="8.25" customHeight="1">
      <c r="A9" s="1044" t="s">
        <v>68</v>
      </c>
      <c r="B9" s="1095">
        <v>2613.374748766673</v>
      </c>
      <c r="C9" s="1096">
        <v>3536.6147180937483</v>
      </c>
      <c r="D9" s="1096">
        <v>5265.818225477248</v>
      </c>
      <c r="E9" s="1097">
        <v>11204.383496017726</v>
      </c>
      <c r="F9" s="1098">
        <v>2254.9113560134165</v>
      </c>
      <c r="G9" s="1098">
        <v>2633.3912210311996</v>
      </c>
      <c r="H9" s="1099">
        <v>2837.0268327743174</v>
      </c>
      <c r="I9" s="1094">
        <f t="shared" si="0"/>
        <v>6</v>
      </c>
      <c r="J9" s="191">
        <v>16699</v>
      </c>
      <c r="K9" s="1084">
        <v>16696</v>
      </c>
      <c r="L9" s="1074">
        <v>43975</v>
      </c>
      <c r="M9" s="1075">
        <v>47367</v>
      </c>
      <c r="N9" s="1046">
        <v>2.912847728442443</v>
      </c>
      <c r="O9" s="1047">
        <v>3.415605336671517</v>
      </c>
      <c r="P9" s="1041">
        <f t="shared" si="1"/>
        <v>6</v>
      </c>
      <c r="Q9" s="1048">
        <f t="shared" si="2"/>
        <v>7.732827926090561</v>
      </c>
      <c r="R9" s="1049">
        <f t="shared" si="3"/>
        <v>8.557979834816743</v>
      </c>
      <c r="S9" s="188">
        <v>0.3378508690384244</v>
      </c>
      <c r="T9" s="1050">
        <f t="shared" si="4"/>
        <v>0.36262288130719084</v>
      </c>
      <c r="U9" s="193" t="s">
        <v>68</v>
      </c>
    </row>
    <row r="10" spans="1:21" ht="8.25" customHeight="1">
      <c r="A10" s="1044" t="s">
        <v>95</v>
      </c>
      <c r="B10" s="1095">
        <v>1062.2102150341352</v>
      </c>
      <c r="C10" s="1096">
        <v>1860.3168366344592</v>
      </c>
      <c r="D10" s="1096">
        <v>2770.2107498201344</v>
      </c>
      <c r="E10" s="1097">
        <v>3225.9346278764424</v>
      </c>
      <c r="F10" s="1098">
        <v>2278.5656756662115</v>
      </c>
      <c r="G10" s="1098">
        <v>3293.2793409687342</v>
      </c>
      <c r="H10" s="1099">
        <v>3113.0882454564303</v>
      </c>
      <c r="I10" s="1094">
        <f t="shared" si="0"/>
        <v>7</v>
      </c>
      <c r="J10" s="191">
        <v>57539</v>
      </c>
      <c r="K10" s="1084">
        <v>57884</v>
      </c>
      <c r="L10" s="1074">
        <v>189492</v>
      </c>
      <c r="M10" s="1073">
        <v>180198</v>
      </c>
      <c r="N10" s="1046">
        <v>6.9181701087385115</v>
      </c>
      <c r="O10" s="1047">
        <v>5.8113296385938495</v>
      </c>
      <c r="P10" s="1041">
        <f t="shared" si="1"/>
        <v>19</v>
      </c>
      <c r="Q10" s="1048">
        <f t="shared" si="2"/>
        <v>-5.4714792417001545</v>
      </c>
      <c r="R10" s="1049">
        <f t="shared" si="3"/>
        <v>193.07647407216734</v>
      </c>
      <c r="S10" s="188">
        <v>0.42251120093613853</v>
      </c>
      <c r="T10" s="1050">
        <f t="shared" si="4"/>
        <v>0.39790847809043584</v>
      </c>
      <c r="U10" s="193" t="s">
        <v>95</v>
      </c>
    </row>
    <row r="11" spans="1:21" ht="8.25" customHeight="1">
      <c r="A11" s="1044" t="s">
        <v>71</v>
      </c>
      <c r="B11" s="1095">
        <v>1407.9259907488436</v>
      </c>
      <c r="C11" s="1096">
        <v>1799.2508486480158</v>
      </c>
      <c r="D11" s="1096">
        <v>2115.37561432249</v>
      </c>
      <c r="E11" s="1097">
        <v>1692.9005137786082</v>
      </c>
      <c r="F11" s="1098">
        <v>2274.605954465849</v>
      </c>
      <c r="G11" s="1098">
        <v>3146.31884057971</v>
      </c>
      <c r="H11" s="1099">
        <v>3136.3426992169507</v>
      </c>
      <c r="I11" s="1094">
        <f t="shared" si="0"/>
        <v>8</v>
      </c>
      <c r="J11" s="191">
        <v>8625</v>
      </c>
      <c r="K11" s="1084">
        <v>8684</v>
      </c>
      <c r="L11" s="1072">
        <v>27137</v>
      </c>
      <c r="M11" s="1073">
        <v>27236</v>
      </c>
      <c r="N11" s="1046">
        <v>3.9900898384084926</v>
      </c>
      <c r="O11" s="1047">
        <v>4.589078949142033</v>
      </c>
      <c r="P11" s="1041">
        <f t="shared" si="1"/>
        <v>13</v>
      </c>
      <c r="Q11" s="1048">
        <f t="shared" si="2"/>
        <v>-0.3170734394140814</v>
      </c>
      <c r="R11" s="1049">
        <f t="shared" si="3"/>
        <v>122.76332135532223</v>
      </c>
      <c r="S11" s="188">
        <v>0.40365690675674537</v>
      </c>
      <c r="T11" s="1050">
        <f t="shared" si="4"/>
        <v>0.400880814103775</v>
      </c>
      <c r="U11" s="193" t="s">
        <v>71</v>
      </c>
    </row>
    <row r="12" spans="1:21" ht="8.25" customHeight="1">
      <c r="A12" s="1044" t="s">
        <v>93</v>
      </c>
      <c r="B12" s="1095">
        <v>1605.713245997089</v>
      </c>
      <c r="C12" s="1096">
        <v>4360.974782018483</v>
      </c>
      <c r="D12" s="1096">
        <v>5430.701206692236</v>
      </c>
      <c r="E12" s="1097">
        <v>4554.878664043186</v>
      </c>
      <c r="F12" s="1098">
        <v>4778.811811459329</v>
      </c>
      <c r="G12" s="1098">
        <v>3040.352155129107</v>
      </c>
      <c r="H12" s="1099">
        <v>3146.7527086916675</v>
      </c>
      <c r="I12" s="1094">
        <f t="shared" si="0"/>
        <v>9</v>
      </c>
      <c r="J12" s="191">
        <v>79624</v>
      </c>
      <c r="K12" s="1084">
        <v>79651</v>
      </c>
      <c r="L12" s="1072">
        <v>242085</v>
      </c>
      <c r="M12" s="1073">
        <v>250642</v>
      </c>
      <c r="N12" s="1046">
        <v>3.6183107734143944</v>
      </c>
      <c r="O12" s="1047">
        <v>2.962451136907197</v>
      </c>
      <c r="P12" s="1041">
        <f t="shared" si="1"/>
        <v>3</v>
      </c>
      <c r="Q12" s="1048">
        <f t="shared" si="2"/>
        <v>3.49961281238628</v>
      </c>
      <c r="R12" s="1049">
        <f t="shared" si="3"/>
        <v>95.97227067387426</v>
      </c>
      <c r="S12" s="188">
        <v>0.3900619131672291</v>
      </c>
      <c r="T12" s="1050">
        <f t="shared" si="4"/>
        <v>0.4022113999080924</v>
      </c>
      <c r="U12" s="193" t="s">
        <v>93</v>
      </c>
    </row>
    <row r="13" spans="1:21" ht="8.25" customHeight="1">
      <c r="A13" s="1044" t="s">
        <v>76</v>
      </c>
      <c r="B13" s="1095">
        <v>1084.1634738186463</v>
      </c>
      <c r="C13" s="1096">
        <v>1000.3656307129797</v>
      </c>
      <c r="D13" s="1096">
        <v>3039.2445425558008</v>
      </c>
      <c r="E13" s="1097">
        <v>5401.804596080643</v>
      </c>
      <c r="F13" s="1098">
        <v>6796.336729742843</v>
      </c>
      <c r="G13" s="1098">
        <v>14183.08493881013</v>
      </c>
      <c r="H13" s="1099">
        <v>3856</v>
      </c>
      <c r="I13" s="1094">
        <f t="shared" si="0"/>
        <v>10</v>
      </c>
      <c r="J13" s="191">
        <v>8253</v>
      </c>
      <c r="K13" s="1085">
        <v>10789</v>
      </c>
      <c r="L13" s="1072">
        <v>117053</v>
      </c>
      <c r="M13" s="1073">
        <v>41601</v>
      </c>
      <c r="N13" s="1046">
        <v>18.539789439005578</v>
      </c>
      <c r="O13" s="1047">
        <v>8.220647953285711</v>
      </c>
      <c r="P13" s="1041">
        <f t="shared" si="1"/>
        <v>32</v>
      </c>
      <c r="Q13" s="1048">
        <f t="shared" si="2"/>
        <v>-72.81268485216098</v>
      </c>
      <c r="R13" s="1049">
        <f t="shared" si="3"/>
        <v>255.66592060313346</v>
      </c>
      <c r="S13" s="188">
        <v>1.8196185716554492</v>
      </c>
      <c r="T13" s="1050">
        <f t="shared" si="4"/>
        <v>0.4928659165881633</v>
      </c>
      <c r="U13" s="193" t="s">
        <v>76</v>
      </c>
    </row>
    <row r="14" spans="1:21" ht="8.25" customHeight="1">
      <c r="A14" s="1044" t="s">
        <v>75</v>
      </c>
      <c r="B14" s="1095">
        <v>1749.031383184812</v>
      </c>
      <c r="C14" s="1096">
        <v>2546.6641140997413</v>
      </c>
      <c r="D14" s="1096">
        <v>3095.3637391632114</v>
      </c>
      <c r="E14" s="1097">
        <v>5003.076062639821</v>
      </c>
      <c r="F14" s="1098">
        <v>4298.154502457572</v>
      </c>
      <c r="G14" s="1098">
        <v>4933.779080417659</v>
      </c>
      <c r="H14" s="1099">
        <v>3919.620021921812</v>
      </c>
      <c r="I14" s="1094">
        <f t="shared" si="0"/>
        <v>11</v>
      </c>
      <c r="J14" s="191">
        <v>10918</v>
      </c>
      <c r="K14" s="1084">
        <v>10948</v>
      </c>
      <c r="L14" s="1074">
        <v>53867</v>
      </c>
      <c r="M14" s="1073">
        <v>42912</v>
      </c>
      <c r="N14" s="1046">
        <v>6.437676427494127</v>
      </c>
      <c r="O14" s="1047">
        <v>5.252991164222077</v>
      </c>
      <c r="P14" s="1041">
        <f t="shared" si="1"/>
        <v>15</v>
      </c>
      <c r="Q14" s="1048">
        <f t="shared" si="2"/>
        <v>-20.555420945398218</v>
      </c>
      <c r="R14" s="1049">
        <f t="shared" si="3"/>
        <v>124.10232655657522</v>
      </c>
      <c r="S14" s="188">
        <v>0.6329790790864628</v>
      </c>
      <c r="T14" s="1050">
        <f t="shared" si="4"/>
        <v>0.5009976957421708</v>
      </c>
      <c r="U14" s="193" t="s">
        <v>75</v>
      </c>
    </row>
    <row r="15" spans="1:21" ht="8.25" customHeight="1">
      <c r="A15" s="1044" t="s">
        <v>67</v>
      </c>
      <c r="B15" s="1095">
        <v>1793.4315286624203</v>
      </c>
      <c r="C15" s="1096">
        <v>2132.059710165983</v>
      </c>
      <c r="D15" s="1096">
        <v>2057.1262234836076</v>
      </c>
      <c r="E15" s="1097">
        <v>4924.637891603442</v>
      </c>
      <c r="F15" s="1098">
        <v>1545.3986398495153</v>
      </c>
      <c r="G15" s="1098">
        <v>4415.7266928537965</v>
      </c>
      <c r="H15" s="1099">
        <v>3989.478614924513</v>
      </c>
      <c r="I15" s="1094">
        <f t="shared" si="0"/>
        <v>12</v>
      </c>
      <c r="J15" s="191">
        <v>27749</v>
      </c>
      <c r="K15" s="1084">
        <v>27753</v>
      </c>
      <c r="L15" s="1074">
        <v>122532</v>
      </c>
      <c r="M15" s="1075">
        <v>110720</v>
      </c>
      <c r="N15" s="1046">
        <v>7.307826039244407</v>
      </c>
      <c r="O15" s="1047">
        <v>7.375531248750983</v>
      </c>
      <c r="P15" s="1041">
        <f t="shared" si="1"/>
        <v>31</v>
      </c>
      <c r="Q15" s="1048">
        <f t="shared" si="2"/>
        <v>-9.652954260486807</v>
      </c>
      <c r="R15" s="1049">
        <f t="shared" si="3"/>
        <v>122.44945241371725</v>
      </c>
      <c r="S15" s="188">
        <v>0.5665155593678299</v>
      </c>
      <c r="T15" s="1050">
        <f t="shared" si="4"/>
        <v>0.509926876103124</v>
      </c>
      <c r="U15" s="193" t="s">
        <v>67</v>
      </c>
    </row>
    <row r="16" spans="1:21" ht="8.25" customHeight="1">
      <c r="A16" s="1044" t="s">
        <v>77</v>
      </c>
      <c r="B16" s="1095">
        <v>669.0717628705148</v>
      </c>
      <c r="C16" s="1096">
        <v>1268.693815521727</v>
      </c>
      <c r="D16" s="1096">
        <v>1492.9980213186952</v>
      </c>
      <c r="E16" s="1097">
        <v>1701.7841755790969</v>
      </c>
      <c r="F16" s="1098">
        <v>2869.8669021636283</v>
      </c>
      <c r="G16" s="1098">
        <v>5346.751403559452</v>
      </c>
      <c r="H16" s="1099">
        <v>4359.0919916268695</v>
      </c>
      <c r="I16" s="1094">
        <f t="shared" si="0"/>
        <v>13</v>
      </c>
      <c r="J16" s="191">
        <v>79619</v>
      </c>
      <c r="K16" s="1084">
        <v>79779</v>
      </c>
      <c r="L16" s="1074">
        <v>425703</v>
      </c>
      <c r="M16" s="1075">
        <v>347764</v>
      </c>
      <c r="N16" s="1046">
        <v>12.390254465568171</v>
      </c>
      <c r="O16" s="1047">
        <v>9.761821152670983</v>
      </c>
      <c r="P16" s="1041">
        <f t="shared" si="1"/>
        <v>37</v>
      </c>
      <c r="Q16" s="1048">
        <f t="shared" si="2"/>
        <v>-18.472140134943917</v>
      </c>
      <c r="R16" s="1049">
        <f t="shared" si="3"/>
        <v>551.5133702437362</v>
      </c>
      <c r="S16" s="188">
        <v>0.6859613542410204</v>
      </c>
      <c r="T16" s="1050">
        <f t="shared" si="4"/>
        <v>0.5571700907534489</v>
      </c>
      <c r="U16" s="193" t="s">
        <v>77</v>
      </c>
    </row>
    <row r="17" spans="1:21" ht="8.25" customHeight="1">
      <c r="A17" s="1044" t="s">
        <v>79</v>
      </c>
      <c r="B17" s="1095">
        <v>816.0808858931151</v>
      </c>
      <c r="C17" s="1096">
        <v>1090.360859838537</v>
      </c>
      <c r="D17" s="1096">
        <v>1030.9549304000777</v>
      </c>
      <c r="E17" s="1097">
        <v>1909.506665369271</v>
      </c>
      <c r="F17" s="1098">
        <v>6252.772913018097</v>
      </c>
      <c r="G17" s="1098">
        <v>4967.958706661472</v>
      </c>
      <c r="H17" s="1099">
        <v>5031.98127925117</v>
      </c>
      <c r="I17" s="1094">
        <f t="shared" si="0"/>
        <v>14</v>
      </c>
      <c r="J17" s="191">
        <v>10268</v>
      </c>
      <c r="K17" s="1084">
        <v>10256</v>
      </c>
      <c r="L17" s="1074">
        <v>51011</v>
      </c>
      <c r="M17" s="1073">
        <v>51608</v>
      </c>
      <c r="N17" s="1046">
        <v>8.479137508601974</v>
      </c>
      <c r="O17" s="1047">
        <v>8.426401243517901</v>
      </c>
      <c r="P17" s="1041">
        <f t="shared" si="1"/>
        <v>33</v>
      </c>
      <c r="Q17" s="1048">
        <f t="shared" si="2"/>
        <v>1.2887098377820851</v>
      </c>
      <c r="R17" s="1049">
        <f t="shared" si="3"/>
        <v>516.6032517406891</v>
      </c>
      <c r="S17" s="188">
        <v>0.6373641534869762</v>
      </c>
      <c r="T17" s="1050">
        <f t="shared" si="4"/>
        <v>0.6431774028663398</v>
      </c>
      <c r="U17" s="193" t="s">
        <v>79</v>
      </c>
    </row>
    <row r="18" spans="1:21" ht="8.25" customHeight="1">
      <c r="A18" s="1044" t="s">
        <v>63</v>
      </c>
      <c r="B18" s="1095">
        <v>1962.0452310717797</v>
      </c>
      <c r="C18" s="1096">
        <v>3431.8982387475535</v>
      </c>
      <c r="D18" s="1096">
        <v>4027.333073018352</v>
      </c>
      <c r="E18" s="1097">
        <v>4499.611650485437</v>
      </c>
      <c r="F18" s="1098">
        <v>4593.340060544904</v>
      </c>
      <c r="G18" s="1098">
        <v>4717.834780852353</v>
      </c>
      <c r="H18" s="1099">
        <v>5135</v>
      </c>
      <c r="I18" s="1094">
        <f t="shared" si="0"/>
        <v>15</v>
      </c>
      <c r="J18" s="191">
        <v>4951</v>
      </c>
      <c r="K18" s="1085">
        <v>4957</v>
      </c>
      <c r="L18" s="1074">
        <v>23358</v>
      </c>
      <c r="M18" s="1073">
        <v>25452</v>
      </c>
      <c r="N18" s="1046">
        <v>5.836056726531346</v>
      </c>
      <c r="O18" s="1047">
        <v>5.855584339095666</v>
      </c>
      <c r="P18" s="1041">
        <f t="shared" si="1"/>
        <v>20</v>
      </c>
      <c r="Q18" s="1048">
        <f t="shared" si="2"/>
        <v>8.842302423152665</v>
      </c>
      <c r="R18" s="1049">
        <f t="shared" si="3"/>
        <v>161.71669840633456</v>
      </c>
      <c r="S18" s="188">
        <v>0.6052745099022974</v>
      </c>
      <c r="T18" s="1050">
        <f t="shared" si="4"/>
        <v>0.6563450419295173</v>
      </c>
      <c r="U18" s="193" t="s">
        <v>63</v>
      </c>
    </row>
    <row r="19" spans="1:21" ht="8.25" customHeight="1">
      <c r="A19" s="1044" t="s">
        <v>62</v>
      </c>
      <c r="B19" s="1095">
        <v>3415.255905511811</v>
      </c>
      <c r="C19" s="1096">
        <v>3596.977084349098</v>
      </c>
      <c r="D19" s="1096">
        <v>4678.758008871365</v>
      </c>
      <c r="E19" s="1097">
        <v>4722.693997071742</v>
      </c>
      <c r="F19" s="1098">
        <v>4756.459003607292</v>
      </c>
      <c r="G19" s="1098">
        <v>4796.234173790715</v>
      </c>
      <c r="H19" s="1099">
        <v>5147.960284912584</v>
      </c>
      <c r="I19" s="1094">
        <f t="shared" si="0"/>
        <v>16</v>
      </c>
      <c r="J19" s="191">
        <v>9241</v>
      </c>
      <c r="K19" s="1084">
        <v>9266</v>
      </c>
      <c r="L19" s="1074">
        <v>44322</v>
      </c>
      <c r="M19" s="1073">
        <v>47701</v>
      </c>
      <c r="N19" s="1046">
        <v>5.788988357239696</v>
      </c>
      <c r="O19" s="1047">
        <v>5.857540719492308</v>
      </c>
      <c r="P19" s="1041">
        <f t="shared" si="1"/>
        <v>21</v>
      </c>
      <c r="Q19" s="1048">
        <f t="shared" si="2"/>
        <v>7.3333806977961</v>
      </c>
      <c r="R19" s="1049">
        <f t="shared" si="3"/>
        <v>50.73424736941081</v>
      </c>
      <c r="S19" s="188">
        <v>0.615332758302601</v>
      </c>
      <c r="T19" s="1050">
        <f t="shared" si="4"/>
        <v>0.6580015986470183</v>
      </c>
      <c r="U19" s="193" t="s">
        <v>62</v>
      </c>
    </row>
    <row r="20" spans="1:21" ht="8.25" customHeight="1">
      <c r="A20" s="1044" t="s">
        <v>65</v>
      </c>
      <c r="B20" s="1095">
        <v>2723.9950634696756</v>
      </c>
      <c r="C20" s="1096">
        <v>6566.367001586462</v>
      </c>
      <c r="D20" s="1096">
        <v>5611.174962425956</v>
      </c>
      <c r="E20" s="1097">
        <v>7310.655372269282</v>
      </c>
      <c r="F20" s="1098">
        <v>11433.30949401037</v>
      </c>
      <c r="G20" s="1098">
        <v>8886.465224387628</v>
      </c>
      <c r="H20" s="1099">
        <v>5428.060448895645</v>
      </c>
      <c r="I20" s="1094">
        <f t="shared" si="0"/>
        <v>17</v>
      </c>
      <c r="J20" s="191">
        <v>11186</v>
      </c>
      <c r="K20" s="1084">
        <v>11183</v>
      </c>
      <c r="L20" s="1074">
        <v>99404</v>
      </c>
      <c r="M20" s="1075">
        <v>60702</v>
      </c>
      <c r="N20" s="1046">
        <v>4.710116772079323</v>
      </c>
      <c r="O20" s="1047">
        <v>3.9186016411105222</v>
      </c>
      <c r="P20" s="1041">
        <f t="shared" si="1"/>
        <v>10</v>
      </c>
      <c r="Q20" s="1048">
        <f t="shared" si="2"/>
        <v>-38.917665102665204</v>
      </c>
      <c r="R20" s="1049">
        <f t="shared" si="3"/>
        <v>99.26836585311867</v>
      </c>
      <c r="S20" s="188">
        <v>1.1400888613745122</v>
      </c>
      <c r="T20" s="1050">
        <f t="shared" si="4"/>
        <v>0.693803420238825</v>
      </c>
      <c r="U20" s="193" t="s">
        <v>65</v>
      </c>
    </row>
    <row r="21" spans="1:21" ht="8.25" customHeight="1">
      <c r="A21" s="1044" t="s">
        <v>100</v>
      </c>
      <c r="B21" s="1095">
        <v>2144.8202959830865</v>
      </c>
      <c r="C21" s="1096">
        <v>2801.114961579027</v>
      </c>
      <c r="D21" s="1096">
        <v>2592.2173274596184</v>
      </c>
      <c r="E21" s="1097">
        <v>1943.2879637042968</v>
      </c>
      <c r="F21" s="1098">
        <v>3397.005261027924</v>
      </c>
      <c r="G21" s="1098">
        <v>6270.074982958418</v>
      </c>
      <c r="H21" s="1099">
        <v>5585.224203133442</v>
      </c>
      <c r="I21" s="1094">
        <f t="shared" si="0"/>
        <v>18</v>
      </c>
      <c r="J21" s="191">
        <v>7335</v>
      </c>
      <c r="K21" s="1084">
        <v>7404</v>
      </c>
      <c r="L21" s="1074">
        <v>45991</v>
      </c>
      <c r="M21" s="1075">
        <v>41353</v>
      </c>
      <c r="N21" s="1046">
        <v>10.745711388477408</v>
      </c>
      <c r="O21" s="1047">
        <v>9.703564129218163</v>
      </c>
      <c r="P21" s="1041">
        <f t="shared" si="1"/>
        <v>36</v>
      </c>
      <c r="Q21" s="1048">
        <f t="shared" si="2"/>
        <v>-10.922529342732716</v>
      </c>
      <c r="R21" s="1049">
        <f t="shared" si="3"/>
        <v>160.40522898788745</v>
      </c>
      <c r="S21" s="188">
        <v>0.804419132641852</v>
      </c>
      <c r="T21" s="1050">
        <f t="shared" si="4"/>
        <v>0.7138917651005595</v>
      </c>
      <c r="U21" s="193" t="s">
        <v>100</v>
      </c>
    </row>
    <row r="22" spans="1:21" ht="8.25" customHeight="1">
      <c r="A22" s="1044" t="s">
        <v>91</v>
      </c>
      <c r="B22" s="1095">
        <v>1796.7325227963527</v>
      </c>
      <c r="C22" s="1096">
        <v>2279.638690252164</v>
      </c>
      <c r="D22" s="1096">
        <v>2285.1880081300815</v>
      </c>
      <c r="E22" s="1097">
        <v>3219.689251146205</v>
      </c>
      <c r="F22" s="1098">
        <v>4576.329113924051</v>
      </c>
      <c r="G22" s="1098">
        <v>5510.723692462059</v>
      </c>
      <c r="H22" s="1099">
        <v>5840.009952724558</v>
      </c>
      <c r="I22" s="1094">
        <f t="shared" si="0"/>
        <v>19</v>
      </c>
      <c r="J22" s="191">
        <v>7973</v>
      </c>
      <c r="K22" s="1084">
        <v>8038</v>
      </c>
      <c r="L22" s="1072">
        <v>43937</v>
      </c>
      <c r="M22" s="1073">
        <v>46942</v>
      </c>
      <c r="N22" s="1046">
        <v>11.253806807558034</v>
      </c>
      <c r="O22" s="1047">
        <v>10.576691263448431</v>
      </c>
      <c r="P22" s="1041">
        <f t="shared" si="1"/>
        <v>42</v>
      </c>
      <c r="Q22" s="1048">
        <f t="shared" si="2"/>
        <v>5.9753723583151</v>
      </c>
      <c r="R22" s="1049">
        <f t="shared" si="3"/>
        <v>225.0350221097703</v>
      </c>
      <c r="S22" s="188">
        <v>0.7069981754552539</v>
      </c>
      <c r="T22" s="1050">
        <f t="shared" si="4"/>
        <v>0.7464579507867183</v>
      </c>
      <c r="U22" s="193" t="s">
        <v>91</v>
      </c>
    </row>
    <row r="23" spans="1:21" ht="8.25" customHeight="1">
      <c r="A23" s="1044" t="s">
        <v>97</v>
      </c>
      <c r="B23" s="1095">
        <v>2718.0026990553306</v>
      </c>
      <c r="C23" s="1096">
        <v>5490.717483892105</v>
      </c>
      <c r="D23" s="1096">
        <v>10000.79239302694</v>
      </c>
      <c r="E23" s="1097">
        <v>4982.453350296862</v>
      </c>
      <c r="F23" s="1098">
        <v>3626.1430308155823</v>
      </c>
      <c r="G23" s="1098">
        <v>4625.2172450524195</v>
      </c>
      <c r="H23" s="1099">
        <v>5971.06974657995</v>
      </c>
      <c r="I23" s="1094">
        <f t="shared" si="0"/>
        <v>20</v>
      </c>
      <c r="J23" s="191">
        <v>17837</v>
      </c>
      <c r="K23" s="1084">
        <v>17836</v>
      </c>
      <c r="L23" s="1074">
        <v>82500</v>
      </c>
      <c r="M23" s="1073">
        <v>106500</v>
      </c>
      <c r="N23" s="1046">
        <v>4.39938525923311</v>
      </c>
      <c r="O23" s="1047">
        <v>5.423595543383162</v>
      </c>
      <c r="P23" s="1041">
        <f t="shared" si="1"/>
        <v>16</v>
      </c>
      <c r="Q23" s="1048">
        <f t="shared" si="2"/>
        <v>29.09814675120796</v>
      </c>
      <c r="R23" s="1049">
        <f t="shared" si="3"/>
        <v>119.68593882026887</v>
      </c>
      <c r="S23" s="188">
        <v>0.5933921451749053</v>
      </c>
      <c r="T23" s="1050">
        <f t="shared" si="4"/>
        <v>0.7632097416130651</v>
      </c>
      <c r="U23" s="193" t="s">
        <v>97</v>
      </c>
    </row>
    <row r="24" spans="1:21" ht="8.25" customHeight="1">
      <c r="A24" s="1044" t="s">
        <v>87</v>
      </c>
      <c r="B24" s="1095">
        <v>2975.773765659543</v>
      </c>
      <c r="C24" s="1096">
        <v>3021.6322517207473</v>
      </c>
      <c r="D24" s="1096">
        <v>7048.85290148448</v>
      </c>
      <c r="E24" s="1097">
        <v>10045.388349514564</v>
      </c>
      <c r="F24" s="1098">
        <v>4838.778350937526</v>
      </c>
      <c r="G24" s="1098">
        <v>4952.295081967213</v>
      </c>
      <c r="H24" s="1099">
        <v>6095.068379610443</v>
      </c>
      <c r="I24" s="1094">
        <f t="shared" si="0"/>
        <v>21</v>
      </c>
      <c r="J24" s="191">
        <v>12200</v>
      </c>
      <c r="K24" s="1084">
        <v>12065</v>
      </c>
      <c r="L24" s="1074">
        <v>60418</v>
      </c>
      <c r="M24" s="1073">
        <v>73537</v>
      </c>
      <c r="N24" s="1046">
        <v>7.565120160673346</v>
      </c>
      <c r="O24" s="1047">
        <v>6.617705288620754</v>
      </c>
      <c r="P24" s="1041">
        <f t="shared" si="1"/>
        <v>25</v>
      </c>
      <c r="Q24" s="1048">
        <f t="shared" si="2"/>
        <v>23.075630161950752</v>
      </c>
      <c r="R24" s="1049">
        <f t="shared" si="3"/>
        <v>104.82297579028314</v>
      </c>
      <c r="S24" s="188">
        <v>0.635354589099815</v>
      </c>
      <c r="T24" s="1050">
        <f t="shared" si="4"/>
        <v>0.7790589895187324</v>
      </c>
      <c r="U24" s="193" t="s">
        <v>87</v>
      </c>
    </row>
    <row r="25" spans="1:21" ht="8.25" customHeight="1">
      <c r="A25" s="1044" t="s">
        <v>66</v>
      </c>
      <c r="B25" s="1095">
        <v>2963.3370744481854</v>
      </c>
      <c r="C25" s="1096">
        <v>6118.621851886528</v>
      </c>
      <c r="D25" s="1096">
        <v>4505.757887838217</v>
      </c>
      <c r="E25" s="1097">
        <v>5815.908880451894</v>
      </c>
      <c r="F25" s="1098">
        <v>6252.818190577127</v>
      </c>
      <c r="G25" s="1098">
        <v>6387.759036144578</v>
      </c>
      <c r="H25" s="1099">
        <v>6325.843761850588</v>
      </c>
      <c r="I25" s="1094">
        <f t="shared" si="0"/>
        <v>22</v>
      </c>
      <c r="J25" s="191">
        <v>10375</v>
      </c>
      <c r="K25" s="1084">
        <v>10548</v>
      </c>
      <c r="L25" s="1072">
        <v>66273</v>
      </c>
      <c r="M25" s="1073">
        <v>66725</v>
      </c>
      <c r="N25" s="1046">
        <v>6.008927300439112</v>
      </c>
      <c r="O25" s="1047">
        <v>5.920622399606741</v>
      </c>
      <c r="P25" s="1041">
        <f t="shared" si="1"/>
        <v>22</v>
      </c>
      <c r="Q25" s="1048">
        <f t="shared" si="2"/>
        <v>-0.9692800549245564</v>
      </c>
      <c r="R25" s="1049">
        <f t="shared" si="3"/>
        <v>113.47027364507791</v>
      </c>
      <c r="S25" s="188">
        <v>0.8195174056684247</v>
      </c>
      <c r="T25" s="1050">
        <f t="shared" si="4"/>
        <v>0.8085562198853747</v>
      </c>
      <c r="U25" s="193" t="s">
        <v>66</v>
      </c>
    </row>
    <row r="26" spans="1:21" ht="8.25" customHeight="1">
      <c r="A26" s="1044" t="s">
        <v>56</v>
      </c>
      <c r="B26" s="1095">
        <v>1822.4922051392323</v>
      </c>
      <c r="C26" s="1096">
        <v>1859.9786552828175</v>
      </c>
      <c r="D26" s="1096">
        <v>6214.054054054053</v>
      </c>
      <c r="E26" s="1097">
        <v>4604.087591240876</v>
      </c>
      <c r="F26" s="1098">
        <v>7406.105546995377</v>
      </c>
      <c r="G26" s="1098">
        <v>5888.7814313346225</v>
      </c>
      <c r="H26" s="1099">
        <v>6855.747848786619</v>
      </c>
      <c r="I26" s="1094">
        <f t="shared" si="0"/>
        <v>23</v>
      </c>
      <c r="J26" s="191">
        <v>10340</v>
      </c>
      <c r="K26" s="1084">
        <v>10343</v>
      </c>
      <c r="L26" s="1072">
        <v>60890</v>
      </c>
      <c r="M26" s="1073">
        <v>70909</v>
      </c>
      <c r="N26" s="1046">
        <v>3.783388136229312</v>
      </c>
      <c r="O26" s="1047">
        <v>5.068911287440132</v>
      </c>
      <c r="P26" s="1041">
        <f t="shared" si="1"/>
        <v>14</v>
      </c>
      <c r="Q26" s="1048">
        <f t="shared" si="2"/>
        <v>16.420484080232626</v>
      </c>
      <c r="R26" s="1049">
        <f t="shared" si="3"/>
        <v>276.174330373219</v>
      </c>
      <c r="S26" s="188">
        <v>0.7555010847855209</v>
      </c>
      <c r="T26" s="1050">
        <f t="shared" si="4"/>
        <v>0.8762874604226001</v>
      </c>
      <c r="U26" s="193" t="s">
        <v>56</v>
      </c>
    </row>
    <row r="27" spans="1:21" ht="8.25" customHeight="1">
      <c r="A27" s="1044" t="s">
        <v>86</v>
      </c>
      <c r="B27" s="1095">
        <v>3613.893995098039</v>
      </c>
      <c r="C27" s="1096">
        <v>7028.384615384615</v>
      </c>
      <c r="D27" s="1096">
        <v>4425.695768204347</v>
      </c>
      <c r="E27" s="1097">
        <v>5114.012833905387</v>
      </c>
      <c r="F27" s="1098">
        <v>6782.981579536133</v>
      </c>
      <c r="G27" s="1098">
        <v>5103.391603167488</v>
      </c>
      <c r="H27" s="1099">
        <v>6951.751437747404</v>
      </c>
      <c r="I27" s="1094">
        <f t="shared" si="0"/>
        <v>24</v>
      </c>
      <c r="J27" s="191">
        <v>13386</v>
      </c>
      <c r="K27" s="1084">
        <v>13389</v>
      </c>
      <c r="L27" s="1074">
        <v>68314</v>
      </c>
      <c r="M27" s="1075">
        <v>93077</v>
      </c>
      <c r="N27" s="1046">
        <v>6.9469909829655645</v>
      </c>
      <c r="O27" s="1047">
        <v>9.793403864668221</v>
      </c>
      <c r="P27" s="1041">
        <f t="shared" si="1"/>
        <v>38</v>
      </c>
      <c r="Q27" s="1048">
        <f t="shared" si="2"/>
        <v>36.21826381954909</v>
      </c>
      <c r="R27" s="1049">
        <f t="shared" si="3"/>
        <v>92.3617971965117</v>
      </c>
      <c r="S27" s="188">
        <v>0.6547395139786205</v>
      </c>
      <c r="T27" s="1050">
        <f t="shared" si="4"/>
        <v>0.888558439901052</v>
      </c>
      <c r="U27" s="193" t="s">
        <v>86</v>
      </c>
    </row>
    <row r="28" spans="1:21" ht="8.25" customHeight="1">
      <c r="A28" s="1044" t="s">
        <v>51</v>
      </c>
      <c r="B28" s="1095">
        <v>3231.839663924383</v>
      </c>
      <c r="C28" s="1096">
        <v>4711.982804943578</v>
      </c>
      <c r="D28" s="1096">
        <v>4627.497460209956</v>
      </c>
      <c r="E28" s="1097">
        <v>5927.08677004289</v>
      </c>
      <c r="F28" s="1098">
        <v>7289.6200921951995</v>
      </c>
      <c r="G28" s="1098">
        <v>6946.397874667917</v>
      </c>
      <c r="H28" s="1099">
        <v>7172.118380062306</v>
      </c>
      <c r="I28" s="1094">
        <f t="shared" si="0"/>
        <v>25</v>
      </c>
      <c r="J28" s="191">
        <v>6399</v>
      </c>
      <c r="K28" s="1084">
        <v>6420</v>
      </c>
      <c r="L28" s="1072">
        <v>44450</v>
      </c>
      <c r="M28" s="1073">
        <v>46045</v>
      </c>
      <c r="N28" s="1046">
        <v>7.160761924400397</v>
      </c>
      <c r="O28" s="1047">
        <v>7.185145653490128</v>
      </c>
      <c r="P28" s="1041">
        <f t="shared" si="1"/>
        <v>29</v>
      </c>
      <c r="Q28" s="1048">
        <f t="shared" si="2"/>
        <v>3.2494612238890777</v>
      </c>
      <c r="R28" s="1049">
        <f t="shared" si="3"/>
        <v>121.92061258859887</v>
      </c>
      <c r="S28" s="188">
        <v>0.8911879632241756</v>
      </c>
      <c r="T28" s="1050">
        <f t="shared" si="4"/>
        <v>0.9167252850799329</v>
      </c>
      <c r="U28" s="193" t="s">
        <v>51</v>
      </c>
    </row>
    <row r="29" spans="1:21" ht="8.25" customHeight="1">
      <c r="A29" s="1044" t="s">
        <v>88</v>
      </c>
      <c r="B29" s="1095">
        <v>1674.0681818181818</v>
      </c>
      <c r="C29" s="1096">
        <v>1675.9989249238488</v>
      </c>
      <c r="D29" s="1096">
        <v>2227.0682131633093</v>
      </c>
      <c r="E29" s="1097">
        <v>4090.679232272152</v>
      </c>
      <c r="F29" s="1098">
        <v>6421.2286894133385</v>
      </c>
      <c r="G29" s="1098">
        <v>6508.755313250786</v>
      </c>
      <c r="H29" s="1099">
        <v>7260.240741168588</v>
      </c>
      <c r="I29" s="1094">
        <f t="shared" si="0"/>
        <v>26</v>
      </c>
      <c r="J29" s="191">
        <v>43288</v>
      </c>
      <c r="K29" s="1084">
        <v>43283</v>
      </c>
      <c r="L29" s="1072">
        <v>281751</v>
      </c>
      <c r="M29" s="1073">
        <v>314245</v>
      </c>
      <c r="N29" s="1046">
        <v>6.919981717067943</v>
      </c>
      <c r="O29" s="1047">
        <v>7.2199184233882665</v>
      </c>
      <c r="P29" s="1041">
        <f t="shared" si="1"/>
        <v>30</v>
      </c>
      <c r="Q29" s="1048">
        <f t="shared" si="2"/>
        <v>11.545762465334937</v>
      </c>
      <c r="R29" s="1049">
        <f t="shared" si="3"/>
        <v>333.6884733860328</v>
      </c>
      <c r="S29" s="188">
        <v>0.8350406203902914</v>
      </c>
      <c r="T29" s="1050">
        <f t="shared" si="4"/>
        <v>0.9279889023720908</v>
      </c>
      <c r="U29" s="193" t="s">
        <v>88</v>
      </c>
    </row>
    <row r="30" spans="1:21" ht="8.25" customHeight="1">
      <c r="A30" s="1044" t="s">
        <v>85</v>
      </c>
      <c r="B30" s="1095">
        <v>6125.809801691311</v>
      </c>
      <c r="C30" s="1096">
        <v>9992.050331642606</v>
      </c>
      <c r="D30" s="1096">
        <v>6609.861971418817</v>
      </c>
      <c r="E30" s="1097">
        <v>7593.644294107175</v>
      </c>
      <c r="F30" s="1098">
        <v>8522.176253392056</v>
      </c>
      <c r="G30" s="1098">
        <v>8402.11781455775</v>
      </c>
      <c r="H30" s="1099">
        <v>7522.550198121188</v>
      </c>
      <c r="I30" s="1094">
        <f t="shared" si="0"/>
        <v>27</v>
      </c>
      <c r="J30" s="191">
        <v>22476</v>
      </c>
      <c r="K30" s="1084">
        <v>22461</v>
      </c>
      <c r="L30" s="1072">
        <v>188846</v>
      </c>
      <c r="M30" s="1073">
        <v>168964</v>
      </c>
      <c r="N30" s="1046">
        <v>7.57545124731835</v>
      </c>
      <c r="O30" s="1047">
        <v>6.123896512368376</v>
      </c>
      <c r="P30" s="1041">
        <f t="shared" si="1"/>
        <v>23</v>
      </c>
      <c r="Q30" s="1048">
        <f t="shared" si="2"/>
        <v>-10.468403750690072</v>
      </c>
      <c r="R30" s="1049">
        <f t="shared" si="3"/>
        <v>22.800910273842376</v>
      </c>
      <c r="S30" s="188">
        <v>1.077949521036218</v>
      </c>
      <c r="T30" s="1050">
        <f t="shared" si="4"/>
        <v>0.9615167527171858</v>
      </c>
      <c r="U30" s="193" t="s">
        <v>85</v>
      </c>
    </row>
    <row r="31" spans="1:21" ht="8.25" customHeight="1">
      <c r="A31" s="1044" t="s">
        <v>83</v>
      </c>
      <c r="B31" s="1095">
        <v>4215.705190044376</v>
      </c>
      <c r="C31" s="1096">
        <v>2446.168582375479</v>
      </c>
      <c r="D31" s="1096">
        <v>4007.205157375806</v>
      </c>
      <c r="E31" s="1097">
        <v>8070.69271758437</v>
      </c>
      <c r="F31" s="1098">
        <v>8626.629726205998</v>
      </c>
      <c r="G31" s="1098">
        <v>20510.426849136526</v>
      </c>
      <c r="H31" s="1099">
        <v>7684.228301249578</v>
      </c>
      <c r="I31" s="1094">
        <f t="shared" si="0"/>
        <v>28</v>
      </c>
      <c r="J31" s="191">
        <v>6138</v>
      </c>
      <c r="K31" s="1084">
        <v>5922</v>
      </c>
      <c r="L31" s="1072">
        <v>125893</v>
      </c>
      <c r="M31" s="1073">
        <v>45506</v>
      </c>
      <c r="N31" s="1046">
        <v>14.606433917584502</v>
      </c>
      <c r="O31" s="1047">
        <v>5.761091804503187</v>
      </c>
      <c r="P31" s="1041">
        <f t="shared" si="1"/>
        <v>18</v>
      </c>
      <c r="Q31" s="1048">
        <f t="shared" si="2"/>
        <v>-62.535015200948486</v>
      </c>
      <c r="R31" s="1049">
        <f t="shared" si="3"/>
        <v>82.27622556236413</v>
      </c>
      <c r="S31" s="188">
        <v>2.631384763489993</v>
      </c>
      <c r="T31" s="1050">
        <f t="shared" si="4"/>
        <v>0.9821821122842527</v>
      </c>
      <c r="U31" s="193" t="s">
        <v>83</v>
      </c>
    </row>
    <row r="32" spans="1:21" ht="8.25" customHeight="1">
      <c r="A32" s="1044" t="s">
        <v>73</v>
      </c>
      <c r="B32" s="1095">
        <v>3328.6468794167968</v>
      </c>
      <c r="C32" s="1096">
        <v>4670.981741993415</v>
      </c>
      <c r="D32" s="1096">
        <v>5078.547805171377</v>
      </c>
      <c r="E32" s="1097">
        <v>6340.6318660504585</v>
      </c>
      <c r="F32" s="1098">
        <v>6497.544760897485</v>
      </c>
      <c r="G32" s="1098">
        <v>5498.135606118256</v>
      </c>
      <c r="H32" s="1099">
        <v>9702.245486269156</v>
      </c>
      <c r="I32" s="1094">
        <f t="shared" si="0"/>
        <v>29</v>
      </c>
      <c r="J32" s="191">
        <v>13141</v>
      </c>
      <c r="K32" s="1084">
        <v>13182</v>
      </c>
      <c r="L32" s="1072">
        <v>72251</v>
      </c>
      <c r="M32" s="1073">
        <v>127895</v>
      </c>
      <c r="N32" s="1046">
        <v>5.462449487217289</v>
      </c>
      <c r="O32" s="1047">
        <v>8.814964659500925</v>
      </c>
      <c r="P32" s="1041">
        <f t="shared" si="1"/>
        <v>35</v>
      </c>
      <c r="Q32" s="1048">
        <f t="shared" si="2"/>
        <v>76.46428137335535</v>
      </c>
      <c r="R32" s="1049">
        <f t="shared" si="3"/>
        <v>191.47716287553638</v>
      </c>
      <c r="S32" s="188">
        <v>0.705383187193419</v>
      </c>
      <c r="T32" s="1050">
        <f t="shared" si="4"/>
        <v>1.240120880330243</v>
      </c>
      <c r="U32" s="193" t="s">
        <v>73</v>
      </c>
    </row>
    <row r="33" spans="1:21" ht="8.25" customHeight="1">
      <c r="A33" s="1044" t="s">
        <v>70</v>
      </c>
      <c r="B33" s="1095">
        <v>10182.095819812941</v>
      </c>
      <c r="C33" s="1096">
        <v>14761.010964504738</v>
      </c>
      <c r="D33" s="1096">
        <v>26354.7134935305</v>
      </c>
      <c r="E33" s="1097">
        <v>7805.786686838124</v>
      </c>
      <c r="F33" s="1098">
        <v>13509.269769201665</v>
      </c>
      <c r="G33" s="1098">
        <v>11638.8625592417</v>
      </c>
      <c r="H33" s="1099">
        <v>10407.6179647527</v>
      </c>
      <c r="I33" s="1094">
        <f t="shared" si="0"/>
        <v>30</v>
      </c>
      <c r="J33" s="191">
        <v>5275</v>
      </c>
      <c r="K33" s="1084">
        <v>5277</v>
      </c>
      <c r="L33" s="1072">
        <v>61395</v>
      </c>
      <c r="M33" s="1073">
        <v>54921</v>
      </c>
      <c r="N33" s="1046">
        <v>4.348210997478682</v>
      </c>
      <c r="O33" s="1047">
        <v>3.545545747165616</v>
      </c>
      <c r="P33" s="1041">
        <f t="shared" si="1"/>
        <v>7</v>
      </c>
      <c r="Q33" s="1048">
        <f t="shared" si="2"/>
        <v>-10.578736437705794</v>
      </c>
      <c r="R33" s="1049">
        <f t="shared" si="3"/>
        <v>2.214889242162943</v>
      </c>
      <c r="S33" s="188">
        <v>1.4932076171799467</v>
      </c>
      <c r="T33" s="1050">
        <f t="shared" si="4"/>
        <v>1.3302801264775088</v>
      </c>
      <c r="U33" s="193" t="s">
        <v>70</v>
      </c>
    </row>
    <row r="34" spans="1:21" ht="8.25" customHeight="1">
      <c r="A34" s="1044" t="s">
        <v>92</v>
      </c>
      <c r="B34" s="1095">
        <v>1683.6451526273386</v>
      </c>
      <c r="C34" s="1096">
        <v>5122.523641885829</v>
      </c>
      <c r="D34" s="1096">
        <v>5976.276982261167</v>
      </c>
      <c r="E34" s="1097">
        <v>7426.1497846324855</v>
      </c>
      <c r="F34" s="1098">
        <v>8833.25190200321</v>
      </c>
      <c r="G34" s="1098">
        <v>8964.687784071044</v>
      </c>
      <c r="H34" s="1099">
        <v>10579.608839935043</v>
      </c>
      <c r="I34" s="1094">
        <f t="shared" si="0"/>
        <v>31</v>
      </c>
      <c r="J34" s="191">
        <v>14301</v>
      </c>
      <c r="K34" s="1084">
        <v>14163</v>
      </c>
      <c r="L34" s="1072">
        <v>128204</v>
      </c>
      <c r="M34" s="1073">
        <v>149839</v>
      </c>
      <c r="N34" s="1046">
        <v>10.439861110206316</v>
      </c>
      <c r="O34" s="1047">
        <v>10.735613687282324</v>
      </c>
      <c r="P34" s="1041">
        <f t="shared" si="1"/>
        <v>43</v>
      </c>
      <c r="Q34" s="1048">
        <f t="shared" si="2"/>
        <v>18.01424762090968</v>
      </c>
      <c r="R34" s="1049">
        <f t="shared" si="3"/>
        <v>528.3752145412291</v>
      </c>
      <c r="S34" s="188">
        <v>1.1501244229562446</v>
      </c>
      <c r="T34" s="1050">
        <f t="shared" si="4"/>
        <v>1.3522636431635944</v>
      </c>
      <c r="U34" s="193" t="s">
        <v>92</v>
      </c>
    </row>
    <row r="35" spans="1:21" ht="8.25" customHeight="1">
      <c r="A35" s="1044" t="s">
        <v>80</v>
      </c>
      <c r="B35" s="1095">
        <v>3128.467485220555</v>
      </c>
      <c r="C35" s="1096">
        <v>16464.2152023692</v>
      </c>
      <c r="D35" s="1096">
        <v>5195.024875621891</v>
      </c>
      <c r="E35" s="1097">
        <v>7449.78818838774</v>
      </c>
      <c r="F35" s="1098">
        <v>6533.1841909023115</v>
      </c>
      <c r="G35" s="1098">
        <v>10373.845405930968</v>
      </c>
      <c r="H35" s="1099">
        <v>10658.841158841158</v>
      </c>
      <c r="I35" s="1094">
        <f t="shared" si="0"/>
        <v>32</v>
      </c>
      <c r="J35" s="191">
        <v>4114</v>
      </c>
      <c r="K35" s="1084">
        <v>4004</v>
      </c>
      <c r="L35" s="1072">
        <v>42678</v>
      </c>
      <c r="M35" s="1073">
        <v>42678</v>
      </c>
      <c r="N35" s="1046">
        <v>12.086044891509355</v>
      </c>
      <c r="O35" s="1047">
        <v>12.086044891509355</v>
      </c>
      <c r="P35" s="1041">
        <f t="shared" si="1"/>
        <v>46</v>
      </c>
      <c r="Q35" s="1048">
        <f t="shared" si="2"/>
        <v>2.747252747252736</v>
      </c>
      <c r="R35" s="1049">
        <f t="shared" si="3"/>
        <v>240.70487256765324</v>
      </c>
      <c r="S35" s="188">
        <v>1.330912269196222</v>
      </c>
      <c r="T35" s="1050">
        <f t="shared" si="4"/>
        <v>1.3623909537136638</v>
      </c>
      <c r="U35" s="193" t="s">
        <v>80</v>
      </c>
    </row>
    <row r="36" spans="1:21" ht="8.25" customHeight="1">
      <c r="A36" s="1044" t="s">
        <v>72</v>
      </c>
      <c r="B36" s="1095">
        <v>8367.718191377497</v>
      </c>
      <c r="C36" s="1096">
        <v>17709.49837679338</v>
      </c>
      <c r="D36" s="1096">
        <v>9499.066583696327</v>
      </c>
      <c r="E36" s="1097">
        <v>8503.757850303717</v>
      </c>
      <c r="F36" s="1098">
        <v>10403.467377923676</v>
      </c>
      <c r="G36" s="1098">
        <v>9945.88500563698</v>
      </c>
      <c r="H36" s="1099">
        <v>10757.370313302517</v>
      </c>
      <c r="I36" s="1094">
        <f aca="true" t="shared" si="5" ref="I36:I53">RANK(H36,H$4:H$53,1)</f>
        <v>33</v>
      </c>
      <c r="J36" s="191">
        <v>9757</v>
      </c>
      <c r="K36" s="1084">
        <v>9735</v>
      </c>
      <c r="L36" s="1072">
        <v>97042</v>
      </c>
      <c r="M36" s="1073">
        <v>104723</v>
      </c>
      <c r="N36" s="1046">
        <v>5.48106293377675</v>
      </c>
      <c r="O36" s="1047">
        <v>4.253957911720716</v>
      </c>
      <c r="P36" s="1041">
        <f aca="true" t="shared" si="6" ref="P36:P53">RANK(O36,O$4:O$53,1)</f>
        <v>12</v>
      </c>
      <c r="Q36" s="1048">
        <f aca="true" t="shared" si="7" ref="Q36:Q53">(H36-G36)*100/G36</f>
        <v>8.159005530484382</v>
      </c>
      <c r="R36" s="1049">
        <f aca="true" t="shared" si="8" ref="R36:R53">(H36-$B36)*100/$B36</f>
        <v>28.557989971357237</v>
      </c>
      <c r="S36" s="188">
        <v>1.2760070990116195</v>
      </c>
      <c r="T36" s="1050">
        <f aca="true" t="shared" si="9" ref="T36:T53">H36/H$55</f>
        <v>1.374984745732402</v>
      </c>
      <c r="U36" s="193" t="s">
        <v>72</v>
      </c>
    </row>
    <row r="37" spans="1:21" ht="8.25" customHeight="1">
      <c r="A37" s="1044" t="s">
        <v>60</v>
      </c>
      <c r="B37" s="1095">
        <v>1516.2839355083745</v>
      </c>
      <c r="C37" s="1096">
        <v>4072.0026979933673</v>
      </c>
      <c r="D37" s="1096">
        <v>5216.155864455982</v>
      </c>
      <c r="E37" s="1097">
        <v>4283.016790531241</v>
      </c>
      <c r="F37" s="1098">
        <v>4523.174812133179</v>
      </c>
      <c r="G37" s="1098">
        <v>8997.922134733159</v>
      </c>
      <c r="H37" s="1099">
        <v>11200.995950530809</v>
      </c>
      <c r="I37" s="1094">
        <f t="shared" si="5"/>
        <v>34</v>
      </c>
      <c r="J37" s="191">
        <v>18288</v>
      </c>
      <c r="K37" s="1084">
        <v>18274</v>
      </c>
      <c r="L37" s="1072">
        <v>164554</v>
      </c>
      <c r="M37" s="1073">
        <v>204687</v>
      </c>
      <c r="N37" s="1046">
        <v>8.9240576006664</v>
      </c>
      <c r="O37" s="1047">
        <v>10.275642670069676</v>
      </c>
      <c r="P37" s="1041">
        <f t="shared" si="6"/>
        <v>40</v>
      </c>
      <c r="Q37" s="1048">
        <f t="shared" si="7"/>
        <v>24.484250728215315</v>
      </c>
      <c r="R37" s="1049">
        <f t="shared" si="8"/>
        <v>638.7136200698042</v>
      </c>
      <c r="S37" s="188">
        <v>1.1543882232467029</v>
      </c>
      <c r="T37" s="1050">
        <f t="shared" si="9"/>
        <v>1.4316880539052574</v>
      </c>
      <c r="U37" s="193" t="s">
        <v>60</v>
      </c>
    </row>
    <row r="38" spans="1:21" ht="8.25" customHeight="1">
      <c r="A38" s="1044" t="s">
        <v>82</v>
      </c>
      <c r="B38" s="1095">
        <v>3407.544736417862</v>
      </c>
      <c r="C38" s="1096">
        <v>3684.404901796206</v>
      </c>
      <c r="D38" s="1096">
        <v>4424.84115240665</v>
      </c>
      <c r="E38" s="1097">
        <v>7166.854078366923</v>
      </c>
      <c r="F38" s="1098">
        <v>7238.5654885654885</v>
      </c>
      <c r="G38" s="1098">
        <v>4115.435247655093</v>
      </c>
      <c r="H38" s="1099">
        <v>11466.202376075378</v>
      </c>
      <c r="I38" s="1094">
        <f t="shared" si="5"/>
        <v>35</v>
      </c>
      <c r="J38" s="191">
        <v>12154</v>
      </c>
      <c r="K38" s="1084">
        <v>12205</v>
      </c>
      <c r="L38" s="1074">
        <v>50019</v>
      </c>
      <c r="M38" s="1075">
        <v>139945</v>
      </c>
      <c r="N38" s="1046">
        <v>4.605902892881611</v>
      </c>
      <c r="O38" s="1047">
        <v>16.966649854999368</v>
      </c>
      <c r="P38" s="1041">
        <f t="shared" si="6"/>
        <v>49</v>
      </c>
      <c r="Q38" s="1048">
        <f t="shared" si="7"/>
        <v>178.61457381958883</v>
      </c>
      <c r="R38" s="1049">
        <f t="shared" si="8"/>
        <v>236.4945514443657</v>
      </c>
      <c r="S38" s="188">
        <v>0.5279896749815903</v>
      </c>
      <c r="T38" s="1050">
        <f t="shared" si="9"/>
        <v>1.4655861887629065</v>
      </c>
      <c r="U38" s="193" t="s">
        <v>82</v>
      </c>
    </row>
    <row r="39" spans="1:21" ht="8.25" customHeight="1">
      <c r="A39" s="1044" t="s">
        <v>52</v>
      </c>
      <c r="B39" s="1095">
        <v>1500.598904859685</v>
      </c>
      <c r="C39" s="1096">
        <v>3958.875443544718</v>
      </c>
      <c r="D39" s="1096">
        <v>5607.6733801148275</v>
      </c>
      <c r="E39" s="1097">
        <v>7984.620951691696</v>
      </c>
      <c r="F39" s="1098">
        <v>6687.217501355994</v>
      </c>
      <c r="G39" s="1098">
        <v>10788.152183164524</v>
      </c>
      <c r="H39" s="1099">
        <v>11620.999640417116</v>
      </c>
      <c r="I39" s="1094">
        <f t="shared" si="5"/>
        <v>36</v>
      </c>
      <c r="J39" s="191">
        <v>11749</v>
      </c>
      <c r="K39" s="1084">
        <v>11124</v>
      </c>
      <c r="L39" s="1072">
        <v>126750</v>
      </c>
      <c r="M39" s="1073">
        <v>129272</v>
      </c>
      <c r="N39" s="1046">
        <v>10.247458953570725</v>
      </c>
      <c r="O39" s="1047">
        <v>10.442416541527088</v>
      </c>
      <c r="P39" s="1041">
        <f t="shared" si="6"/>
        <v>41</v>
      </c>
      <c r="Q39" s="1048">
        <f t="shared" si="7"/>
        <v>7.7200195465567685</v>
      </c>
      <c r="R39" s="1049">
        <f t="shared" si="8"/>
        <v>674.4241051211316</v>
      </c>
      <c r="S39" s="188">
        <v>1.3840657481092618</v>
      </c>
      <c r="T39" s="1050">
        <f t="shared" si="9"/>
        <v>1.4853720537979507</v>
      </c>
      <c r="U39" s="193" t="s">
        <v>52</v>
      </c>
    </row>
    <row r="40" spans="1:21" ht="8.25" customHeight="1">
      <c r="A40" s="1044" t="s">
        <v>96</v>
      </c>
      <c r="B40" s="1095">
        <v>1949.4079655543594</v>
      </c>
      <c r="C40" s="1096">
        <v>4485.440340909091</v>
      </c>
      <c r="D40" s="1096">
        <v>6986.257928118393</v>
      </c>
      <c r="E40" s="1097">
        <v>10332.160450387051</v>
      </c>
      <c r="F40" s="1098">
        <v>11720.168954593453</v>
      </c>
      <c r="G40" s="1098">
        <v>10989.45518453427</v>
      </c>
      <c r="H40" s="1099">
        <v>12065.752461322081</v>
      </c>
      <c r="I40" s="1094">
        <f t="shared" si="5"/>
        <v>37</v>
      </c>
      <c r="J40" s="191">
        <v>2845</v>
      </c>
      <c r="K40" s="1084">
        <v>2844</v>
      </c>
      <c r="L40" s="1072">
        <v>31265</v>
      </c>
      <c r="M40" s="1073">
        <v>34315</v>
      </c>
      <c r="N40" s="1046">
        <v>12.62008557358521</v>
      </c>
      <c r="O40" s="1047">
        <v>13.155069963580601</v>
      </c>
      <c r="P40" s="1041">
        <f t="shared" si="6"/>
        <v>47</v>
      </c>
      <c r="Q40" s="1048">
        <f t="shared" si="7"/>
        <v>9.79390933139716</v>
      </c>
      <c r="R40" s="1049">
        <f t="shared" si="8"/>
        <v>518.9444525990178</v>
      </c>
      <c r="S40" s="188">
        <v>1.4098919122620304</v>
      </c>
      <c r="T40" s="1050">
        <f t="shared" si="9"/>
        <v>1.5422194362488058</v>
      </c>
      <c r="U40" s="193" t="s">
        <v>96</v>
      </c>
    </row>
    <row r="41" spans="1:21" ht="8.25" customHeight="1">
      <c r="A41" s="1044" t="s">
        <v>98</v>
      </c>
      <c r="B41" s="1095">
        <v>2903.666427030913</v>
      </c>
      <c r="C41" s="1096">
        <v>4665.677864186643</v>
      </c>
      <c r="D41" s="1096">
        <v>5874.447036113569</v>
      </c>
      <c r="E41" s="1097">
        <v>10419.095221958658</v>
      </c>
      <c r="F41" s="1098">
        <v>12586.218630370055</v>
      </c>
      <c r="G41" s="1098">
        <v>12973.864501395585</v>
      </c>
      <c r="H41" s="1099">
        <v>13183.907071392234</v>
      </c>
      <c r="I41" s="1094">
        <f t="shared" si="5"/>
        <v>38</v>
      </c>
      <c r="J41" s="191">
        <v>11823</v>
      </c>
      <c r="K41" s="1084">
        <v>11794</v>
      </c>
      <c r="L41" s="1072">
        <v>153390</v>
      </c>
      <c r="M41" s="1073">
        <v>155491</v>
      </c>
      <c r="N41" s="1046">
        <v>11.040525833923544</v>
      </c>
      <c r="O41" s="1047">
        <v>8.577673258341925</v>
      </c>
      <c r="P41" s="1041">
        <f t="shared" si="6"/>
        <v>34</v>
      </c>
      <c r="Q41" s="1048">
        <f t="shared" si="7"/>
        <v>1.6189668851100996</v>
      </c>
      <c r="R41" s="1049">
        <f t="shared" si="8"/>
        <v>354.0434448206635</v>
      </c>
      <c r="S41" s="188">
        <v>1.6644816621158363</v>
      </c>
      <c r="T41" s="1050">
        <f t="shared" si="9"/>
        <v>1.685139637695773</v>
      </c>
      <c r="U41" s="193" t="s">
        <v>98</v>
      </c>
    </row>
    <row r="42" spans="1:21" ht="8.25" customHeight="1">
      <c r="A42" s="1044" t="s">
        <v>64</v>
      </c>
      <c r="B42" s="1095">
        <v>5082.060310068715</v>
      </c>
      <c r="C42" s="1096">
        <v>9117.535381429065</v>
      </c>
      <c r="D42" s="1096">
        <v>12903.257707969751</v>
      </c>
      <c r="E42" s="1097">
        <v>12585.059260146056</v>
      </c>
      <c r="F42" s="1098">
        <v>12986.142908784192</v>
      </c>
      <c r="G42" s="1098">
        <v>11931.93907156673</v>
      </c>
      <c r="H42" s="1099">
        <v>13441.377640578658</v>
      </c>
      <c r="I42" s="1094">
        <f t="shared" si="5"/>
        <v>39</v>
      </c>
      <c r="J42" s="191">
        <v>16544</v>
      </c>
      <c r="K42" s="1084">
        <v>16521</v>
      </c>
      <c r="L42" s="1072">
        <v>197402</v>
      </c>
      <c r="M42" s="1073">
        <v>222065</v>
      </c>
      <c r="N42" s="1046">
        <v>6.153300414236985</v>
      </c>
      <c r="O42" s="1047">
        <v>6.9891322479219715</v>
      </c>
      <c r="P42" s="1041">
        <f t="shared" si="6"/>
        <v>28</v>
      </c>
      <c r="Q42" s="1048">
        <f t="shared" si="7"/>
        <v>12.650404598602506</v>
      </c>
      <c r="R42" s="1049">
        <f t="shared" si="8"/>
        <v>164.48677938646728</v>
      </c>
      <c r="S42" s="188">
        <v>1.530807861911145</v>
      </c>
      <c r="T42" s="1050">
        <f t="shared" si="9"/>
        <v>1.7180489914500632</v>
      </c>
      <c r="U42" s="193" t="s">
        <v>64</v>
      </c>
    </row>
    <row r="43" spans="1:21" ht="8.25" customHeight="1">
      <c r="A43" s="1044" t="s">
        <v>57</v>
      </c>
      <c r="B43" s="1095">
        <v>6368.326488706366</v>
      </c>
      <c r="C43" s="1096">
        <v>7935.73264781491</v>
      </c>
      <c r="D43" s="1096">
        <v>15758.612019109882</v>
      </c>
      <c r="E43" s="1097">
        <v>22186.646433990896</v>
      </c>
      <c r="F43" s="1098">
        <v>22324.235531968665</v>
      </c>
      <c r="G43" s="1098">
        <v>14921.232012118153</v>
      </c>
      <c r="H43" s="1099">
        <v>14563.888888888889</v>
      </c>
      <c r="I43" s="1094">
        <f t="shared" si="5"/>
        <v>40</v>
      </c>
      <c r="J43" s="191">
        <v>3961</v>
      </c>
      <c r="K43" s="1084">
        <v>3960</v>
      </c>
      <c r="L43" s="1072">
        <v>59103</v>
      </c>
      <c r="M43" s="1073">
        <v>57673</v>
      </c>
      <c r="N43" s="1046">
        <v>3.57192716539359</v>
      </c>
      <c r="O43" s="1047">
        <v>4.088338102931158</v>
      </c>
      <c r="P43" s="1041">
        <f t="shared" si="6"/>
        <v>11</v>
      </c>
      <c r="Q43" s="1048">
        <f t="shared" si="7"/>
        <v>-2.3948633929091843</v>
      </c>
      <c r="R43" s="1049">
        <f t="shared" si="8"/>
        <v>128.69256019955307</v>
      </c>
      <c r="S43" s="188">
        <v>1.9143191342621815</v>
      </c>
      <c r="T43" s="1050">
        <f t="shared" si="9"/>
        <v>1.861526049354354</v>
      </c>
      <c r="U43" s="193" t="s">
        <v>57</v>
      </c>
    </row>
    <row r="44" spans="1:21" ht="8.25" customHeight="1">
      <c r="A44" s="1044" t="s">
        <v>94</v>
      </c>
      <c r="B44" s="1095">
        <v>2440.1862464183378</v>
      </c>
      <c r="C44" s="1096">
        <v>3911.977908180877</v>
      </c>
      <c r="D44" s="1096">
        <v>5705.628453038674</v>
      </c>
      <c r="E44" s="1097">
        <v>11347.90059982862</v>
      </c>
      <c r="F44" s="1098">
        <v>10922.044398554466</v>
      </c>
      <c r="G44" s="1098">
        <v>12358.895705521472</v>
      </c>
      <c r="H44" s="1099">
        <v>15336.912065439672</v>
      </c>
      <c r="I44" s="1094">
        <f t="shared" si="5"/>
        <v>41</v>
      </c>
      <c r="J44" s="191">
        <v>5868</v>
      </c>
      <c r="K44" s="1084">
        <v>5868</v>
      </c>
      <c r="L44" s="1072">
        <v>72522</v>
      </c>
      <c r="M44" s="1073">
        <v>89997</v>
      </c>
      <c r="N44" s="1046">
        <v>4.188123083071198</v>
      </c>
      <c r="O44" s="1047">
        <v>10.787954487698924</v>
      </c>
      <c r="P44" s="1041">
        <f t="shared" si="6"/>
        <v>44</v>
      </c>
      <c r="Q44" s="1048">
        <f t="shared" si="7"/>
        <v>24.096136344833287</v>
      </c>
      <c r="R44" s="1049">
        <f t="shared" si="8"/>
        <v>528.5139951079932</v>
      </c>
      <c r="S44" s="188">
        <v>1.5855842539152334</v>
      </c>
      <c r="T44" s="1050">
        <f t="shared" si="9"/>
        <v>1.9603322673145707</v>
      </c>
      <c r="U44" s="193" t="s">
        <v>94</v>
      </c>
    </row>
    <row r="45" spans="1:21" ht="8.25" customHeight="1">
      <c r="A45" s="1044" t="s">
        <v>59</v>
      </c>
      <c r="B45" s="1095">
        <v>2936.5464632454923</v>
      </c>
      <c r="C45" s="1096">
        <v>6792.817912970004</v>
      </c>
      <c r="D45" s="1096">
        <v>13736.347621843805</v>
      </c>
      <c r="E45" s="1097">
        <v>14121.087866108786</v>
      </c>
      <c r="F45" s="1098">
        <v>16698.482461232274</v>
      </c>
      <c r="G45" s="1098">
        <v>16520.461525691044</v>
      </c>
      <c r="H45" s="1099">
        <v>16109.302325581395</v>
      </c>
      <c r="I45" s="1094">
        <f t="shared" si="5"/>
        <v>42</v>
      </c>
      <c r="J45" s="191">
        <v>12047</v>
      </c>
      <c r="K45" s="1084">
        <v>12040</v>
      </c>
      <c r="L45" s="1072">
        <v>199022</v>
      </c>
      <c r="M45" s="1073">
        <v>193956</v>
      </c>
      <c r="N45" s="1046">
        <v>3.6090283919348765</v>
      </c>
      <c r="O45" s="1047">
        <v>2.825248594520542</v>
      </c>
      <c r="P45" s="1041">
        <f t="shared" si="6"/>
        <v>1</v>
      </c>
      <c r="Q45" s="1048">
        <f t="shared" si="7"/>
        <v>-2.4887876132894546</v>
      </c>
      <c r="R45" s="1049">
        <f t="shared" si="8"/>
        <v>448.5798548468148</v>
      </c>
      <c r="S45" s="188">
        <v>2.1194922496874407</v>
      </c>
      <c r="T45" s="1050">
        <f t="shared" si="9"/>
        <v>2.059057587213046</v>
      </c>
      <c r="U45" s="193" t="s">
        <v>59</v>
      </c>
    </row>
    <row r="46" spans="1:21" ht="8.25" customHeight="1">
      <c r="A46" s="1044" t="s">
        <v>84</v>
      </c>
      <c r="B46" s="1095">
        <v>7184.030742954739</v>
      </c>
      <c r="C46" s="1096">
        <v>16373.419654308922</v>
      </c>
      <c r="D46" s="1096">
        <v>25091.026112541374</v>
      </c>
      <c r="E46" s="1097">
        <v>14061.348944993291</v>
      </c>
      <c r="F46" s="1098">
        <v>15264.404405678997</v>
      </c>
      <c r="G46" s="1098">
        <v>16851.78582797479</v>
      </c>
      <c r="H46" s="1099">
        <v>18686.763863245687</v>
      </c>
      <c r="I46" s="1094">
        <f t="shared" si="5"/>
        <v>43</v>
      </c>
      <c r="J46" s="191">
        <v>15707</v>
      </c>
      <c r="K46" s="1084">
        <v>15707</v>
      </c>
      <c r="L46" s="1072">
        <v>264691</v>
      </c>
      <c r="M46" s="1073">
        <v>293513</v>
      </c>
      <c r="N46" s="1046">
        <v>5.147841625458547</v>
      </c>
      <c r="O46" s="1047">
        <v>3.3803427780649313</v>
      </c>
      <c r="P46" s="1041">
        <f t="shared" si="6"/>
        <v>5</v>
      </c>
      <c r="Q46" s="1048">
        <f t="shared" si="7"/>
        <v>10.88892331057724</v>
      </c>
      <c r="R46" s="1049">
        <f t="shared" si="8"/>
        <v>160.1153103579281</v>
      </c>
      <c r="S46" s="188">
        <v>2.1619994937938745</v>
      </c>
      <c r="T46" s="1050">
        <f t="shared" si="9"/>
        <v>2.3885033712461494</v>
      </c>
      <c r="U46" s="193" t="s">
        <v>84</v>
      </c>
    </row>
    <row r="47" spans="1:21" ht="8.25" customHeight="1">
      <c r="A47" s="1044" t="s">
        <v>89</v>
      </c>
      <c r="B47" s="1095">
        <v>3048.6680327868853</v>
      </c>
      <c r="C47" s="1096">
        <v>8716.666666666666</v>
      </c>
      <c r="D47" s="1096">
        <v>6781.305114638448</v>
      </c>
      <c r="E47" s="1097">
        <v>16064.157399486741</v>
      </c>
      <c r="F47" s="1098">
        <v>25759.42549371634</v>
      </c>
      <c r="G47" s="1098">
        <v>27168.014375561546</v>
      </c>
      <c r="H47" s="1099">
        <v>24480.943738656988</v>
      </c>
      <c r="I47" s="1094">
        <f t="shared" si="5"/>
        <v>44</v>
      </c>
      <c r="J47" s="191">
        <v>1113</v>
      </c>
      <c r="K47" s="1084">
        <v>1102</v>
      </c>
      <c r="L47" s="1072">
        <v>30238</v>
      </c>
      <c r="M47" s="1073">
        <v>26978</v>
      </c>
      <c r="N47" s="1046">
        <v>8.461424378013392</v>
      </c>
      <c r="O47" s="1047">
        <v>6.779431018321904</v>
      </c>
      <c r="P47" s="1041">
        <f t="shared" si="6"/>
        <v>26</v>
      </c>
      <c r="Q47" s="1048">
        <f t="shared" si="7"/>
        <v>-9.890566898851688</v>
      </c>
      <c r="R47" s="1049">
        <f t="shared" si="8"/>
        <v>703.0045736491084</v>
      </c>
      <c r="S47" s="188">
        <v>3.485519809410471</v>
      </c>
      <c r="T47" s="1050">
        <f t="shared" si="9"/>
        <v>3.1291034166743863</v>
      </c>
      <c r="U47" s="193" t="s">
        <v>89</v>
      </c>
    </row>
    <row r="48" spans="1:21" ht="8.25" customHeight="1">
      <c r="A48" s="1044" t="s">
        <v>54</v>
      </c>
      <c r="B48" s="1095">
        <v>4803.836847563083</v>
      </c>
      <c r="C48" s="1096">
        <v>7388.200782268579</v>
      </c>
      <c r="D48" s="1096">
        <v>7472.226747027203</v>
      </c>
      <c r="E48" s="1097">
        <v>16571.47178944184</v>
      </c>
      <c r="F48" s="1098">
        <v>25701.22038765255</v>
      </c>
      <c r="G48" s="1098">
        <v>26397.244546498277</v>
      </c>
      <c r="H48" s="1099">
        <v>26962.494611294725</v>
      </c>
      <c r="I48" s="1094">
        <f t="shared" si="5"/>
        <v>45</v>
      </c>
      <c r="J48" s="191">
        <v>6968</v>
      </c>
      <c r="K48" s="1084">
        <v>6959</v>
      </c>
      <c r="L48" s="1072">
        <v>183936</v>
      </c>
      <c r="M48" s="1073">
        <v>187632</v>
      </c>
      <c r="N48" s="1046">
        <v>9.597465387533354</v>
      </c>
      <c r="O48" s="1047">
        <v>10.99624456728132</v>
      </c>
      <c r="P48" s="1041">
        <f t="shared" si="6"/>
        <v>45</v>
      </c>
      <c r="Q48" s="1048">
        <f t="shared" si="7"/>
        <v>2.141322227025514</v>
      </c>
      <c r="R48" s="1049">
        <f t="shared" si="8"/>
        <v>461.2699903614006</v>
      </c>
      <c r="S48" s="188">
        <v>3.3866339110684645</v>
      </c>
      <c r="T48" s="1050">
        <f t="shared" si="9"/>
        <v>3.446290098573441</v>
      </c>
      <c r="U48" s="193" t="s">
        <v>54</v>
      </c>
    </row>
    <row r="49" spans="1:21" ht="8.25" customHeight="1">
      <c r="A49" s="1044" t="s">
        <v>58</v>
      </c>
      <c r="B49" s="1095">
        <v>3899.2634315424607</v>
      </c>
      <c r="C49" s="1096">
        <v>5988.340620445554</v>
      </c>
      <c r="D49" s="1096">
        <v>7547.048156357042</v>
      </c>
      <c r="E49" s="1097">
        <v>14022.174254317111</v>
      </c>
      <c r="F49" s="1098">
        <v>23480.38073038073</v>
      </c>
      <c r="G49" s="1098">
        <v>38169.48501152959</v>
      </c>
      <c r="H49" s="1099">
        <v>37171.848178523745</v>
      </c>
      <c r="I49" s="1094">
        <f t="shared" si="5"/>
        <v>46</v>
      </c>
      <c r="J49" s="191">
        <v>5204</v>
      </c>
      <c r="K49" s="1084">
        <v>5243</v>
      </c>
      <c r="L49" s="1074">
        <v>198634</v>
      </c>
      <c r="M49" s="1075">
        <v>194892</v>
      </c>
      <c r="N49" s="1046">
        <v>24.894504720498606</v>
      </c>
      <c r="O49" s="1047">
        <v>17.6569873895487</v>
      </c>
      <c r="P49" s="1041">
        <f t="shared" si="6"/>
        <v>50</v>
      </c>
      <c r="Q49" s="1048">
        <f t="shared" si="7"/>
        <v>-2.6137026284334133</v>
      </c>
      <c r="R49" s="1049">
        <f t="shared" si="8"/>
        <v>853.3043568646349</v>
      </c>
      <c r="S49" s="188">
        <v>4.896953243751094</v>
      </c>
      <c r="T49" s="1050">
        <f t="shared" si="9"/>
        <v>4.751228481271824</v>
      </c>
      <c r="U49" s="193" t="s">
        <v>58</v>
      </c>
    </row>
    <row r="50" spans="1:21" ht="8.25" customHeight="1">
      <c r="A50" s="1044" t="s">
        <v>61</v>
      </c>
      <c r="B50" s="1095">
        <v>12716.71388101983</v>
      </c>
      <c r="C50" s="1096">
        <v>18284.514925373136</v>
      </c>
      <c r="D50" s="1096">
        <v>20068.219633943427</v>
      </c>
      <c r="E50" s="1097">
        <v>45742.42424242424</v>
      </c>
      <c r="F50" s="1098">
        <v>47908.25688073395</v>
      </c>
      <c r="G50" s="1098">
        <v>42089.06882591093</v>
      </c>
      <c r="H50" s="1099">
        <v>49924.10256410256</v>
      </c>
      <c r="I50" s="1094">
        <f t="shared" si="5"/>
        <v>47</v>
      </c>
      <c r="J50" s="191">
        <v>988</v>
      </c>
      <c r="K50" s="1084">
        <v>975</v>
      </c>
      <c r="L50" s="1074">
        <v>41584</v>
      </c>
      <c r="M50" s="1075">
        <v>48676</v>
      </c>
      <c r="N50" s="1046">
        <v>16.598477621353215</v>
      </c>
      <c r="O50" s="1047">
        <v>10.157529772897533</v>
      </c>
      <c r="P50" s="1041">
        <f t="shared" si="6"/>
        <v>39</v>
      </c>
      <c r="Q50" s="1048">
        <f t="shared" si="7"/>
        <v>18.61536488392972</v>
      </c>
      <c r="R50" s="1049">
        <f t="shared" si="8"/>
        <v>292.58650490372474</v>
      </c>
      <c r="S50" s="188">
        <v>5.399816163389416</v>
      </c>
      <c r="T50" s="1050">
        <f t="shared" si="9"/>
        <v>6.381195168593849</v>
      </c>
      <c r="U50" s="193" t="s">
        <v>61</v>
      </c>
    </row>
    <row r="51" spans="1:21" ht="8.25" customHeight="1">
      <c r="A51" s="1044" t="s">
        <v>55</v>
      </c>
      <c r="B51" s="1095">
        <v>8275.627299181902</v>
      </c>
      <c r="C51" s="1096">
        <v>21965.94427244582</v>
      </c>
      <c r="D51" s="1096">
        <v>32519.368801709497</v>
      </c>
      <c r="E51" s="1097">
        <v>32548.53086827336</v>
      </c>
      <c r="F51" s="1098">
        <v>56645.088919288646</v>
      </c>
      <c r="G51" s="1098">
        <v>50952.37833982553</v>
      </c>
      <c r="H51" s="1099">
        <v>50614.481623697204</v>
      </c>
      <c r="I51" s="1094">
        <f t="shared" si="5"/>
        <v>48</v>
      </c>
      <c r="J51" s="191">
        <v>18227</v>
      </c>
      <c r="K51" s="1084">
        <v>18230</v>
      </c>
      <c r="L51" s="1074">
        <v>928709</v>
      </c>
      <c r="M51" s="1075">
        <v>922702</v>
      </c>
      <c r="N51" s="1046">
        <v>15.941351089792862</v>
      </c>
      <c r="O51" s="1047">
        <v>15.021163400991098</v>
      </c>
      <c r="P51" s="1041">
        <f t="shared" si="6"/>
        <v>48</v>
      </c>
      <c r="Q51" s="1048">
        <f t="shared" si="7"/>
        <v>-0.6631618133205399</v>
      </c>
      <c r="R51" s="1049">
        <f t="shared" si="8"/>
        <v>511.6090030866996</v>
      </c>
      <c r="S51" s="188">
        <v>6.536934263395836</v>
      </c>
      <c r="T51" s="1050">
        <f t="shared" si="9"/>
        <v>6.46943798705868</v>
      </c>
      <c r="U51" s="193" t="s">
        <v>55</v>
      </c>
    </row>
    <row r="52" spans="1:21" ht="8.25" customHeight="1">
      <c r="A52" s="1044" t="s">
        <v>69</v>
      </c>
      <c r="B52" s="1095">
        <v>20999.72322169942</v>
      </c>
      <c r="C52" s="1096">
        <v>32505.086609843274</v>
      </c>
      <c r="D52" s="1096">
        <v>50027.800715661986</v>
      </c>
      <c r="E52" s="1097">
        <v>52824.422843256376</v>
      </c>
      <c r="F52" s="1098">
        <v>54194.70641922726</v>
      </c>
      <c r="G52" s="1098">
        <v>56796.244998461065</v>
      </c>
      <c r="H52" s="1099">
        <v>60807.18452563709</v>
      </c>
      <c r="I52" s="1094">
        <f t="shared" si="5"/>
        <v>49</v>
      </c>
      <c r="J52" s="191">
        <v>3249</v>
      </c>
      <c r="K52" s="1084">
        <v>3257</v>
      </c>
      <c r="L52" s="1072">
        <v>184531</v>
      </c>
      <c r="M52" s="1073">
        <v>198049</v>
      </c>
      <c r="N52" s="1046">
        <v>5.61485065637075</v>
      </c>
      <c r="O52" s="1047">
        <v>6.807512947401601</v>
      </c>
      <c r="P52" s="1041">
        <f t="shared" si="6"/>
        <v>27</v>
      </c>
      <c r="Q52" s="1048">
        <f t="shared" si="7"/>
        <v>7.061980113799252</v>
      </c>
      <c r="R52" s="1049">
        <f t="shared" si="8"/>
        <v>189.5618379522443</v>
      </c>
      <c r="S52" s="188">
        <v>7.286673008401433</v>
      </c>
      <c r="T52" s="1050">
        <f t="shared" si="9"/>
        <v>7.772248116279487</v>
      </c>
      <c r="U52" s="193" t="s">
        <v>69</v>
      </c>
    </row>
    <row r="53" spans="1:21" ht="8.25" customHeight="1" thickBot="1">
      <c r="A53" s="1051" t="s">
        <v>81</v>
      </c>
      <c r="B53" s="1101">
        <v>32457.53078623303</v>
      </c>
      <c r="C53" s="1102">
        <v>62478.274363749224</v>
      </c>
      <c r="D53" s="1102">
        <v>59937.27161997564</v>
      </c>
      <c r="E53" s="1103">
        <v>76476.36146020348</v>
      </c>
      <c r="F53" s="1104">
        <v>69322.9939312205</v>
      </c>
      <c r="G53" s="1104">
        <v>80433.68928694454</v>
      </c>
      <c r="H53" s="1105">
        <v>68351.68616655197</v>
      </c>
      <c r="I53" s="1094">
        <f t="shared" si="5"/>
        <v>50</v>
      </c>
      <c r="J53" s="199">
        <v>2903</v>
      </c>
      <c r="K53" s="1086">
        <v>2906</v>
      </c>
      <c r="L53" s="1609">
        <v>233499</v>
      </c>
      <c r="M53" s="1610">
        <v>198630</v>
      </c>
      <c r="N53" s="1052">
        <v>6.807108459129334</v>
      </c>
      <c r="O53" s="1053">
        <v>2.895706036635208</v>
      </c>
      <c r="P53" s="1041">
        <f t="shared" si="6"/>
        <v>2</v>
      </c>
      <c r="Q53" s="1054">
        <f t="shared" si="7"/>
        <v>-15.02107292044062</v>
      </c>
      <c r="R53" s="1055">
        <f t="shared" si="8"/>
        <v>110.58806542222726</v>
      </c>
      <c r="S53" s="196">
        <v>10.319238405799661</v>
      </c>
      <c r="T53" s="1056">
        <f t="shared" si="9"/>
        <v>8.736570656852727</v>
      </c>
      <c r="U53" s="203" t="s">
        <v>81</v>
      </c>
    </row>
    <row r="54" spans="1:21" ht="8.25" customHeight="1">
      <c r="A54" s="1057" t="s">
        <v>50</v>
      </c>
      <c r="B54" s="1078" t="s">
        <v>145</v>
      </c>
      <c r="C54" s="1106" t="s">
        <v>145</v>
      </c>
      <c r="D54" s="1106" t="s">
        <v>145</v>
      </c>
      <c r="E54" s="1107" t="s">
        <v>145</v>
      </c>
      <c r="F54" s="1108" t="s">
        <v>145</v>
      </c>
      <c r="G54" s="1109"/>
      <c r="H54" s="1110"/>
      <c r="I54" s="1111"/>
      <c r="J54" s="1087">
        <v>810707</v>
      </c>
      <c r="K54" s="1088">
        <f>SUM(K4:K53)</f>
        <v>812871</v>
      </c>
      <c r="L54" s="1078">
        <v>6319086</v>
      </c>
      <c r="M54" s="1079">
        <v>6359601</v>
      </c>
      <c r="N54" s="1058"/>
      <c r="O54" s="1059"/>
      <c r="P54" s="1060"/>
      <c r="Q54" s="1061"/>
      <c r="R54" s="1062"/>
      <c r="S54" s="1063"/>
      <c r="T54" s="152"/>
      <c r="U54" s="421"/>
    </row>
    <row r="55" spans="1:21" ht="8.25" customHeight="1" thickBot="1">
      <c r="A55" s="1064" t="s">
        <v>162</v>
      </c>
      <c r="B55" s="1080">
        <v>2612.843307891636</v>
      </c>
      <c r="C55" s="1112">
        <v>4741</v>
      </c>
      <c r="D55" s="1113">
        <v>5919</v>
      </c>
      <c r="E55" s="1114">
        <v>6380.447709032352</v>
      </c>
      <c r="F55" s="1112">
        <v>7250</v>
      </c>
      <c r="G55" s="165">
        <v>7794.5373606000685</v>
      </c>
      <c r="H55" s="169">
        <v>7823.628841476692</v>
      </c>
      <c r="I55" s="1081"/>
      <c r="J55" s="1089">
        <v>16214.14</v>
      </c>
      <c r="K55" s="1015">
        <f>K54/50</f>
        <v>16257.42</v>
      </c>
      <c r="L55" s="1080">
        <v>126381.72</v>
      </c>
      <c r="M55" s="1081">
        <f>M54/50</f>
        <v>127192.02</v>
      </c>
      <c r="N55" s="1069">
        <v>7.206101129724293</v>
      </c>
      <c r="O55" s="1065">
        <v>6.429977424409028</v>
      </c>
      <c r="P55" s="1066"/>
      <c r="Q55" s="1067">
        <f>(H55-G55)*100/G55</f>
        <v>0.37322909020458095</v>
      </c>
      <c r="R55" s="1068">
        <f>(H55-$B55)*100/$B55</f>
        <v>199.42969859106327</v>
      </c>
      <c r="S55" s="219">
        <v>1</v>
      </c>
      <c r="T55" s="222">
        <f>H55/H$55</f>
        <v>1</v>
      </c>
      <c r="U55" s="174"/>
    </row>
  </sheetData>
  <mergeCells count="4">
    <mergeCell ref="A1:U1"/>
    <mergeCell ref="B2:I2"/>
    <mergeCell ref="J2:K2"/>
    <mergeCell ref="L2:M2"/>
  </mergeCells>
  <printOptions/>
  <pageMargins left="0.75" right="0.75" top="1" bottom="1" header="0.5" footer="0.5"/>
  <pageSetup horizontalDpi="600" verticalDpi="600" orientation="landscape" r:id="rId1"/>
  <ignoredErrors>
    <ignoredError sqref="K5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K62" sqref="K62"/>
    </sheetView>
  </sheetViews>
  <sheetFormatPr defaultColWidth="9.140625" defaultRowHeight="8.25" customHeight="1"/>
  <cols>
    <col min="1" max="1" width="7.28125" style="58" bestFit="1" customWidth="1"/>
    <col min="2" max="2" width="5.28125" style="84" bestFit="1" customWidth="1"/>
    <col min="3" max="4" width="5.57421875" style="84" bestFit="1" customWidth="1"/>
    <col min="5" max="5" width="6.421875" style="84" customWidth="1"/>
    <col min="6" max="6" width="6.00390625" style="84" bestFit="1" customWidth="1"/>
    <col min="7" max="7" width="5.8515625" style="105" bestFit="1" customWidth="1"/>
    <col min="8" max="8" width="7.421875" style="105" bestFit="1" customWidth="1"/>
    <col min="9" max="9" width="5.00390625" style="105" bestFit="1" customWidth="1"/>
    <col min="10" max="10" width="6.421875" style="84" bestFit="1" customWidth="1"/>
    <col min="11" max="11" width="8.00390625" style="84" bestFit="1" customWidth="1"/>
    <col min="12" max="12" width="8.140625" style="84" bestFit="1" customWidth="1"/>
    <col min="13" max="13" width="10.140625" style="58" bestFit="1" customWidth="1"/>
    <col min="14" max="14" width="7.140625" style="84" customWidth="1"/>
    <col min="15" max="15" width="5.28125" style="84" bestFit="1" customWidth="1"/>
    <col min="16" max="16" width="4.7109375" style="83" bestFit="1" customWidth="1"/>
    <col min="17" max="17" width="4.8515625" style="1022" bestFit="1" customWidth="1"/>
    <col min="18" max="18" width="3.8515625" style="58" bestFit="1" customWidth="1"/>
    <col min="19" max="16384" width="9.140625" style="84" customWidth="1"/>
  </cols>
  <sheetData>
    <row r="1" spans="1:18" s="45" customFormat="1" ht="8.25" customHeight="1" thickBot="1">
      <c r="A1" s="1741" t="s">
        <v>215</v>
      </c>
      <c r="B1" s="1741"/>
      <c r="C1" s="1741"/>
      <c r="D1" s="1741"/>
      <c r="E1" s="1741"/>
      <c r="F1" s="1741"/>
      <c r="G1" s="1741"/>
      <c r="H1" s="1741"/>
      <c r="I1" s="1741"/>
      <c r="J1" s="1741"/>
      <c r="K1" s="1741"/>
      <c r="L1" s="1741"/>
      <c r="M1" s="1741"/>
      <c r="N1" s="1741"/>
      <c r="O1" s="1741"/>
      <c r="P1" s="1741"/>
      <c r="Q1" s="1741"/>
      <c r="R1" s="1741"/>
    </row>
    <row r="2" spans="1:18" s="58" customFormat="1" ht="8.25" customHeight="1">
      <c r="A2" s="960"/>
      <c r="B2" s="1748" t="s">
        <v>195</v>
      </c>
      <c r="C2" s="1749"/>
      <c r="D2" s="1749"/>
      <c r="E2" s="1749"/>
      <c r="F2" s="1749"/>
      <c r="G2" s="1749"/>
      <c r="H2" s="1749"/>
      <c r="I2" s="1746"/>
      <c r="J2" s="1748" t="s">
        <v>179</v>
      </c>
      <c r="K2" s="1746"/>
      <c r="L2" s="1748" t="s">
        <v>196</v>
      </c>
      <c r="M2" s="1746"/>
      <c r="N2" s="48" t="s">
        <v>197</v>
      </c>
      <c r="O2" s="57"/>
      <c r="P2" s="1750" t="s">
        <v>198</v>
      </c>
      <c r="Q2" s="1746"/>
      <c r="R2" s="960"/>
    </row>
    <row r="3" spans="1:18" s="754" customFormat="1" ht="8.25" customHeight="1" thickBot="1">
      <c r="A3" s="961" t="s">
        <v>150</v>
      </c>
      <c r="B3" s="962">
        <v>1984</v>
      </c>
      <c r="C3" s="346">
        <v>1990</v>
      </c>
      <c r="D3" s="346">
        <v>1995</v>
      </c>
      <c r="E3" s="346">
        <v>2000</v>
      </c>
      <c r="F3" s="346">
        <v>2003</v>
      </c>
      <c r="G3" s="346">
        <v>2004</v>
      </c>
      <c r="H3" s="963">
        <v>2005</v>
      </c>
      <c r="I3" s="963" t="s">
        <v>157</v>
      </c>
      <c r="J3" s="348">
        <v>2004</v>
      </c>
      <c r="K3" s="964">
        <v>2005</v>
      </c>
      <c r="L3" s="346">
        <v>2004</v>
      </c>
      <c r="M3" s="963">
        <v>2005</v>
      </c>
      <c r="N3" s="965" t="s">
        <v>154</v>
      </c>
      <c r="O3" s="966" t="s">
        <v>172</v>
      </c>
      <c r="P3" s="967">
        <v>2004</v>
      </c>
      <c r="Q3" s="968">
        <v>2005</v>
      </c>
      <c r="R3" s="961" t="s">
        <v>152</v>
      </c>
    </row>
    <row r="4" spans="1:18" ht="8.25" customHeight="1">
      <c r="A4" s="969" t="s">
        <v>90</v>
      </c>
      <c r="B4" s="970">
        <v>9466.210521096733</v>
      </c>
      <c r="C4" s="971">
        <v>13396.295047215262</v>
      </c>
      <c r="D4" s="971">
        <v>14632.063705267197</v>
      </c>
      <c r="E4" s="971">
        <v>21412.6896617848</v>
      </c>
      <c r="F4" s="971">
        <v>26845.365525848414</v>
      </c>
      <c r="G4" s="971">
        <v>28543.441267406466</v>
      </c>
      <c r="H4" s="972">
        <v>31261.50738300226</v>
      </c>
      <c r="I4" s="972">
        <f aca="true" t="shared" si="0" ref="I4:I35">RANK(H4,H$4:H$53,1)</f>
        <v>1</v>
      </c>
      <c r="J4" s="973">
        <v>41723</v>
      </c>
      <c r="K4" s="974">
        <v>41582</v>
      </c>
      <c r="L4" s="1608">
        <v>1190918</v>
      </c>
      <c r="M4" s="975">
        <v>1299916</v>
      </c>
      <c r="N4" s="976">
        <f aca="true" t="shared" si="1" ref="N4:N35">(H4-G4)*100/G4</f>
        <v>9.52255928124382</v>
      </c>
      <c r="O4" s="977">
        <f aca="true" t="shared" si="2" ref="O4:O35">(H4-$B4)*100/$B4</f>
        <v>230.24310322839062</v>
      </c>
      <c r="P4" s="978">
        <v>0.2638859945722831</v>
      </c>
      <c r="Q4" s="979">
        <f aca="true" t="shared" si="3" ref="Q4:Q35">H4/H$55</f>
        <v>0.2569278154659499</v>
      </c>
      <c r="R4" s="969" t="s">
        <v>90</v>
      </c>
    </row>
    <row r="5" spans="1:18" ht="8.25" customHeight="1">
      <c r="A5" s="980" t="s">
        <v>99</v>
      </c>
      <c r="B5" s="981">
        <v>16440.394182931494</v>
      </c>
      <c r="C5" s="982">
        <v>20577.836913134382</v>
      </c>
      <c r="D5" s="982">
        <v>24391.797338664335</v>
      </c>
      <c r="E5" s="982">
        <v>34421.49222127459</v>
      </c>
      <c r="F5" s="982">
        <v>34398.53408689509</v>
      </c>
      <c r="G5" s="982">
        <v>31012.395723181766</v>
      </c>
      <c r="H5" s="1025">
        <v>41838.53631317729</v>
      </c>
      <c r="I5" s="972">
        <f t="shared" si="0"/>
        <v>2</v>
      </c>
      <c r="J5" s="984">
        <v>34044</v>
      </c>
      <c r="K5" s="234">
        <v>34051</v>
      </c>
      <c r="L5" s="991">
        <v>1055786</v>
      </c>
      <c r="M5" s="986">
        <v>1424644</v>
      </c>
      <c r="N5" s="987">
        <f t="shared" si="1"/>
        <v>34.90907534725859</v>
      </c>
      <c r="O5" s="988">
        <f t="shared" si="2"/>
        <v>154.48621150832432</v>
      </c>
      <c r="P5" s="989">
        <v>0.2867116411371878</v>
      </c>
      <c r="Q5" s="990">
        <f t="shared" si="3"/>
        <v>0.343856859029205</v>
      </c>
      <c r="R5" s="980" t="s">
        <v>99</v>
      </c>
    </row>
    <row r="6" spans="1:18" ht="8.25" customHeight="1">
      <c r="A6" s="980" t="s">
        <v>77</v>
      </c>
      <c r="B6" s="981">
        <v>10262.597503900157</v>
      </c>
      <c r="C6" s="982">
        <v>17336.784895551606</v>
      </c>
      <c r="D6" s="982">
        <v>22588.893853322268</v>
      </c>
      <c r="E6" s="982">
        <v>30551.18100258503</v>
      </c>
      <c r="F6" s="982">
        <v>36308.17871493532</v>
      </c>
      <c r="G6" s="982">
        <v>43152.87808186488</v>
      </c>
      <c r="H6" s="1025">
        <v>44654.49554394013</v>
      </c>
      <c r="I6" s="972">
        <f t="shared" si="0"/>
        <v>3</v>
      </c>
      <c r="J6" s="984">
        <v>79619</v>
      </c>
      <c r="K6" s="234">
        <v>79779</v>
      </c>
      <c r="L6" s="991">
        <v>3435789</v>
      </c>
      <c r="M6" s="986">
        <v>3562491</v>
      </c>
      <c r="N6" s="987">
        <f t="shared" si="1"/>
        <v>3.479762020105697</v>
      </c>
      <c r="O6" s="988">
        <f t="shared" si="2"/>
        <v>335.11884322628663</v>
      </c>
      <c r="P6" s="989">
        <v>0.3989512001936718</v>
      </c>
      <c r="Q6" s="990">
        <f t="shared" si="3"/>
        <v>0.3670002808974179</v>
      </c>
      <c r="R6" s="980" t="s">
        <v>77</v>
      </c>
    </row>
    <row r="7" spans="1:18" ht="8.25" customHeight="1">
      <c r="A7" s="980" t="s">
        <v>76</v>
      </c>
      <c r="B7" s="981">
        <v>28565.00638569604</v>
      </c>
      <c r="C7" s="982">
        <v>33012.67519804997</v>
      </c>
      <c r="D7" s="982">
        <v>44118.83738042678</v>
      </c>
      <c r="E7" s="983">
        <v>63213.44988016354</v>
      </c>
      <c r="F7" s="983">
        <v>61663.9205233826</v>
      </c>
      <c r="G7" s="983">
        <v>76500.78759239064</v>
      </c>
      <c r="H7" s="312">
        <v>46904.717768097136</v>
      </c>
      <c r="I7" s="993">
        <f t="shared" si="0"/>
        <v>4</v>
      </c>
      <c r="J7" s="276">
        <v>8253</v>
      </c>
      <c r="K7" s="994">
        <v>10789</v>
      </c>
      <c r="L7" s="985">
        <v>631361</v>
      </c>
      <c r="M7" s="992">
        <v>506055</v>
      </c>
      <c r="N7" s="987">
        <f t="shared" si="1"/>
        <v>-38.68727467485231</v>
      </c>
      <c r="O7" s="988">
        <f t="shared" si="2"/>
        <v>64.20342125876341</v>
      </c>
      <c r="P7" s="989">
        <v>0.7072548201268539</v>
      </c>
      <c r="Q7" s="990">
        <f t="shared" si="3"/>
        <v>0.38549410057419853</v>
      </c>
      <c r="R7" s="980" t="s">
        <v>76</v>
      </c>
    </row>
    <row r="8" spans="1:18" ht="8.25" customHeight="1">
      <c r="A8" s="980" t="s">
        <v>78</v>
      </c>
      <c r="B8" s="981">
        <v>18683.18729463308</v>
      </c>
      <c r="C8" s="982">
        <v>16064.987814784728</v>
      </c>
      <c r="D8" s="982">
        <v>25215</v>
      </c>
      <c r="E8" s="982">
        <v>39536.694147857816</v>
      </c>
      <c r="F8" s="982">
        <v>39372.045914922346</v>
      </c>
      <c r="G8" s="982">
        <v>39193.38284942607</v>
      </c>
      <c r="H8" s="1025">
        <v>47684.8075624578</v>
      </c>
      <c r="I8" s="972">
        <f t="shared" si="0"/>
        <v>5</v>
      </c>
      <c r="J8" s="984">
        <v>7405</v>
      </c>
      <c r="K8" s="234">
        <v>7405</v>
      </c>
      <c r="L8" s="991">
        <v>290227</v>
      </c>
      <c r="M8" s="986">
        <v>353106</v>
      </c>
      <c r="N8" s="987">
        <f t="shared" si="1"/>
        <v>21.665454971453368</v>
      </c>
      <c r="O8" s="988">
        <f t="shared" si="2"/>
        <v>155.2284404714805</v>
      </c>
      <c r="P8" s="989">
        <v>0.3623454059718853</v>
      </c>
      <c r="Q8" s="990">
        <f t="shared" si="3"/>
        <v>0.39190539623812237</v>
      </c>
      <c r="R8" s="980" t="s">
        <v>78</v>
      </c>
    </row>
    <row r="9" spans="1:18" ht="8.25" customHeight="1">
      <c r="A9" s="980" t="s">
        <v>74</v>
      </c>
      <c r="B9" s="981">
        <v>18379.95482253922</v>
      </c>
      <c r="C9" s="982">
        <v>23489.085800734818</v>
      </c>
      <c r="D9" s="982">
        <v>33335.95922150139</v>
      </c>
      <c r="E9" s="982">
        <v>46992.008392730415</v>
      </c>
      <c r="F9" s="982">
        <v>55035.50186446423</v>
      </c>
      <c r="G9" s="982">
        <v>54780.696621600815</v>
      </c>
      <c r="H9" s="1025">
        <v>52452.162395268606</v>
      </c>
      <c r="I9" s="972">
        <f t="shared" si="0"/>
        <v>6</v>
      </c>
      <c r="J9" s="984">
        <v>32471</v>
      </c>
      <c r="K9" s="234">
        <v>32464</v>
      </c>
      <c r="L9" s="991">
        <v>1778784</v>
      </c>
      <c r="M9" s="986">
        <v>1702807</v>
      </c>
      <c r="N9" s="987">
        <f t="shared" si="1"/>
        <v>-4.250647344659788</v>
      </c>
      <c r="O9" s="988">
        <f t="shared" si="2"/>
        <v>185.37699304324107</v>
      </c>
      <c r="P9" s="989">
        <v>0.506451148476644</v>
      </c>
      <c r="Q9" s="990">
        <f t="shared" si="3"/>
        <v>0.4310866822758876</v>
      </c>
      <c r="R9" s="980" t="s">
        <v>74</v>
      </c>
    </row>
    <row r="10" spans="1:18" ht="8.25" customHeight="1">
      <c r="A10" s="980" t="s">
        <v>95</v>
      </c>
      <c r="B10" s="981">
        <v>15763.754517907342</v>
      </c>
      <c r="C10" s="982">
        <v>30734.832383775964</v>
      </c>
      <c r="D10" s="982">
        <v>33868.548967308336</v>
      </c>
      <c r="E10" s="982">
        <v>42632.90373851151</v>
      </c>
      <c r="F10" s="982">
        <v>55209.82788986346</v>
      </c>
      <c r="G10" s="982">
        <v>47603.329915361755</v>
      </c>
      <c r="H10" s="1025">
        <v>53569.29375993366</v>
      </c>
      <c r="I10" s="972">
        <f t="shared" si="0"/>
        <v>7</v>
      </c>
      <c r="J10" s="984">
        <v>57539</v>
      </c>
      <c r="K10" s="234">
        <v>57884</v>
      </c>
      <c r="L10" s="991">
        <v>2739048</v>
      </c>
      <c r="M10" s="986">
        <v>3100805</v>
      </c>
      <c r="N10" s="987">
        <f t="shared" si="1"/>
        <v>12.532660751210738</v>
      </c>
      <c r="O10" s="988">
        <f t="shared" si="2"/>
        <v>239.82572932786985</v>
      </c>
      <c r="P10" s="989">
        <v>0.44009592052980784</v>
      </c>
      <c r="Q10" s="990">
        <f t="shared" si="3"/>
        <v>0.4402680092539958</v>
      </c>
      <c r="R10" s="980" t="s">
        <v>95</v>
      </c>
    </row>
    <row r="11" spans="1:18" ht="8.25" customHeight="1">
      <c r="A11" s="980" t="s">
        <v>67</v>
      </c>
      <c r="B11" s="981">
        <v>28807.085987261147</v>
      </c>
      <c r="C11" s="982">
        <v>30688.7734718338</v>
      </c>
      <c r="D11" s="982">
        <v>42325.14645417167</v>
      </c>
      <c r="E11" s="982">
        <v>51956.94630994301</v>
      </c>
      <c r="F11" s="982">
        <v>69654.19145484046</v>
      </c>
      <c r="G11" s="982">
        <v>60424.62791451944</v>
      </c>
      <c r="H11" s="1025">
        <v>54090.72893020575</v>
      </c>
      <c r="I11" s="972">
        <f t="shared" si="0"/>
        <v>8</v>
      </c>
      <c r="J11" s="984">
        <v>27749</v>
      </c>
      <c r="K11" s="234">
        <v>27753</v>
      </c>
      <c r="L11" s="991">
        <v>1676723</v>
      </c>
      <c r="M11" s="986">
        <v>1501180</v>
      </c>
      <c r="N11" s="987">
        <f t="shared" si="1"/>
        <v>-10.482313591196682</v>
      </c>
      <c r="O11" s="988">
        <f t="shared" si="2"/>
        <v>87.7688321343066</v>
      </c>
      <c r="P11" s="989">
        <v>0.5586296650253878</v>
      </c>
      <c r="Q11" s="990">
        <f t="shared" si="3"/>
        <v>0.4445535095519746</v>
      </c>
      <c r="R11" s="980" t="s">
        <v>67</v>
      </c>
    </row>
    <row r="12" spans="1:18" ht="8.25" customHeight="1">
      <c r="A12" s="980" t="s">
        <v>91</v>
      </c>
      <c r="B12" s="981">
        <v>20882.218844984804</v>
      </c>
      <c r="C12" s="982">
        <v>22591.393802534185</v>
      </c>
      <c r="D12" s="982">
        <v>30535.950203252032</v>
      </c>
      <c r="E12" s="982">
        <v>51024.961793173716</v>
      </c>
      <c r="F12" s="982">
        <v>47789.764868603044</v>
      </c>
      <c r="G12" s="982">
        <v>48967.64078765835</v>
      </c>
      <c r="H12" s="1025">
        <v>55215.84971385917</v>
      </c>
      <c r="I12" s="972">
        <f t="shared" si="0"/>
        <v>9</v>
      </c>
      <c r="J12" s="984">
        <v>7973</v>
      </c>
      <c r="K12" s="234">
        <v>8038</v>
      </c>
      <c r="L12" s="991">
        <v>390419</v>
      </c>
      <c r="M12" s="986">
        <v>443825</v>
      </c>
      <c r="N12" s="987">
        <f t="shared" si="1"/>
        <v>12.759873307548853</v>
      </c>
      <c r="O12" s="988">
        <f t="shared" si="2"/>
        <v>164.41562615421077</v>
      </c>
      <c r="P12" s="989">
        <v>0.45270906440650194</v>
      </c>
      <c r="Q12" s="990">
        <f t="shared" si="3"/>
        <v>0.4538004988777865</v>
      </c>
      <c r="R12" s="980" t="s">
        <v>91</v>
      </c>
    </row>
    <row r="13" spans="1:18" ht="8.25" customHeight="1">
      <c r="A13" s="980" t="s">
        <v>53</v>
      </c>
      <c r="B13" s="981">
        <v>16143.44236856806</v>
      </c>
      <c r="C13" s="982">
        <v>22201.271447969386</v>
      </c>
      <c r="D13" s="982">
        <v>32872.03149993848</v>
      </c>
      <c r="E13" s="982">
        <v>40102.47954073531</v>
      </c>
      <c r="F13" s="982">
        <v>60962.09485442227</v>
      </c>
      <c r="G13" s="982">
        <v>64342.95633107985</v>
      </c>
      <c r="H13" s="1025">
        <v>55641.571393821454</v>
      </c>
      <c r="I13" s="972">
        <f t="shared" si="0"/>
        <v>10</v>
      </c>
      <c r="J13" s="984">
        <v>16419</v>
      </c>
      <c r="K13" s="234">
        <v>16444</v>
      </c>
      <c r="L13" s="985">
        <v>1056447</v>
      </c>
      <c r="M13" s="986">
        <v>914970</v>
      </c>
      <c r="N13" s="987">
        <f t="shared" si="1"/>
        <v>-13.523445973612075</v>
      </c>
      <c r="O13" s="988">
        <f t="shared" si="2"/>
        <v>244.6698053827594</v>
      </c>
      <c r="P13" s="989">
        <v>0.5948548693228664</v>
      </c>
      <c r="Q13" s="990">
        <f t="shared" si="3"/>
        <v>0.45729936218879486</v>
      </c>
      <c r="R13" s="980" t="s">
        <v>53</v>
      </c>
    </row>
    <row r="14" spans="1:18" ht="8.25" customHeight="1">
      <c r="A14" s="980" t="s">
        <v>100</v>
      </c>
      <c r="B14" s="981">
        <v>39456.50860767139</v>
      </c>
      <c r="C14" s="982">
        <v>40722.91698056351</v>
      </c>
      <c r="D14" s="982">
        <v>36975.62408223201</v>
      </c>
      <c r="E14" s="982">
        <v>45732.98638911129</v>
      </c>
      <c r="F14" s="982">
        <v>58821.34570765661</v>
      </c>
      <c r="G14" s="982">
        <v>58349.556918882074</v>
      </c>
      <c r="H14" s="1025">
        <v>57558.48190167477</v>
      </c>
      <c r="I14" s="972">
        <f t="shared" si="0"/>
        <v>11</v>
      </c>
      <c r="J14" s="984">
        <v>7335</v>
      </c>
      <c r="K14" s="234">
        <v>7404</v>
      </c>
      <c r="L14" s="991">
        <v>427994</v>
      </c>
      <c r="M14" s="986">
        <v>426163</v>
      </c>
      <c r="N14" s="987">
        <f t="shared" si="1"/>
        <v>-1.3557515411934655</v>
      </c>
      <c r="O14" s="988">
        <f t="shared" si="2"/>
        <v>45.87829469149705</v>
      </c>
      <c r="P14" s="989">
        <v>0.539445496993163</v>
      </c>
      <c r="Q14" s="990">
        <f t="shared" si="3"/>
        <v>0.473053804967017</v>
      </c>
      <c r="R14" s="980" t="s">
        <v>100</v>
      </c>
    </row>
    <row r="15" spans="1:18" ht="8.25" customHeight="1">
      <c r="A15" s="980" t="s">
        <v>79</v>
      </c>
      <c r="B15" s="981">
        <v>21959.749638902264</v>
      </c>
      <c r="C15" s="982">
        <v>29608.11205135687</v>
      </c>
      <c r="D15" s="982">
        <v>37533.63185048185</v>
      </c>
      <c r="E15" s="982">
        <v>50722.87632577601</v>
      </c>
      <c r="F15" s="982">
        <v>55029.858004279326</v>
      </c>
      <c r="G15" s="982">
        <v>58590.377873003505</v>
      </c>
      <c r="H15" s="1025">
        <v>59716.84867394696</v>
      </c>
      <c r="I15" s="972">
        <f t="shared" si="0"/>
        <v>12</v>
      </c>
      <c r="J15" s="984">
        <v>10268</v>
      </c>
      <c r="K15" s="234">
        <v>10256</v>
      </c>
      <c r="L15" s="991">
        <v>601606</v>
      </c>
      <c r="M15" s="986">
        <v>612456</v>
      </c>
      <c r="N15" s="987">
        <f t="shared" si="1"/>
        <v>1.9226208156313915</v>
      </c>
      <c r="O15" s="988">
        <f t="shared" si="2"/>
        <v>171.93774817977442</v>
      </c>
      <c r="P15" s="989">
        <v>0.5416719025760366</v>
      </c>
      <c r="Q15" s="990">
        <f t="shared" si="3"/>
        <v>0.4907926955771258</v>
      </c>
      <c r="R15" s="980" t="s">
        <v>79</v>
      </c>
    </row>
    <row r="16" spans="1:18" ht="8.25" customHeight="1">
      <c r="A16" s="980" t="s">
        <v>82</v>
      </c>
      <c r="B16" s="981">
        <v>30044.333387070772</v>
      </c>
      <c r="C16" s="982">
        <v>30219.909350344133</v>
      </c>
      <c r="D16" s="982">
        <v>41763.77404473845</v>
      </c>
      <c r="E16" s="983">
        <v>67066.7762304299</v>
      </c>
      <c r="F16" s="983">
        <v>68971.43351800554</v>
      </c>
      <c r="G16" s="982">
        <v>89351.32466677637</v>
      </c>
      <c r="H16" s="1025">
        <v>67580.82752970094</v>
      </c>
      <c r="I16" s="972">
        <f t="shared" si="0"/>
        <v>13</v>
      </c>
      <c r="J16" s="984">
        <v>12154</v>
      </c>
      <c r="K16" s="234">
        <v>12205</v>
      </c>
      <c r="L16" s="985">
        <v>1085976</v>
      </c>
      <c r="M16" s="986">
        <v>824824</v>
      </c>
      <c r="N16" s="987">
        <f t="shared" si="1"/>
        <v>-24.36505246930087</v>
      </c>
      <c r="O16" s="988">
        <f t="shared" si="2"/>
        <v>124.9370177698253</v>
      </c>
      <c r="P16" s="989">
        <v>0.8260588817987912</v>
      </c>
      <c r="Q16" s="990">
        <f t="shared" si="3"/>
        <v>0.5554240930182447</v>
      </c>
      <c r="R16" s="980" t="s">
        <v>82</v>
      </c>
    </row>
    <row r="17" spans="1:18" ht="8.25" customHeight="1">
      <c r="A17" s="980" t="s">
        <v>71</v>
      </c>
      <c r="B17" s="981">
        <v>23682.085260657583</v>
      </c>
      <c r="C17" s="982">
        <v>35527.566428655045</v>
      </c>
      <c r="D17" s="982">
        <v>41430.25977065294</v>
      </c>
      <c r="E17" s="983">
        <v>53578.11770200841</v>
      </c>
      <c r="F17" s="983">
        <v>63234.93694535264</v>
      </c>
      <c r="G17" s="983">
        <v>78853.33333333333</v>
      </c>
      <c r="H17" s="312">
        <v>68343.62045140489</v>
      </c>
      <c r="I17" s="972">
        <f t="shared" si="0"/>
        <v>14</v>
      </c>
      <c r="J17" s="984">
        <v>8625</v>
      </c>
      <c r="K17" s="234">
        <v>8684</v>
      </c>
      <c r="L17" s="985">
        <v>680110</v>
      </c>
      <c r="M17" s="992">
        <v>593496</v>
      </c>
      <c r="N17" s="987">
        <f t="shared" si="1"/>
        <v>-13.328178325069887</v>
      </c>
      <c r="O17" s="988">
        <f t="shared" si="2"/>
        <v>188.58784899715872</v>
      </c>
      <c r="P17" s="989">
        <v>0.7290042604557024</v>
      </c>
      <c r="Q17" s="990">
        <f t="shared" si="3"/>
        <v>0.5616932315030013</v>
      </c>
      <c r="R17" s="980" t="s">
        <v>71</v>
      </c>
    </row>
    <row r="18" spans="1:18" ht="8.25" customHeight="1">
      <c r="A18" s="980" t="s">
        <v>86</v>
      </c>
      <c r="B18" s="981">
        <v>31888.786764705885</v>
      </c>
      <c r="C18" s="982">
        <v>48915.15384615385</v>
      </c>
      <c r="D18" s="982">
        <v>46234.845596645064</v>
      </c>
      <c r="E18" s="983">
        <v>87444.9335920012</v>
      </c>
      <c r="F18" s="983">
        <v>83938.81824981302</v>
      </c>
      <c r="G18" s="983">
        <v>73461.90049305244</v>
      </c>
      <c r="H18" s="312">
        <v>70984.01673015162</v>
      </c>
      <c r="I18" s="972">
        <f t="shared" si="0"/>
        <v>15</v>
      </c>
      <c r="J18" s="984">
        <v>13386</v>
      </c>
      <c r="K18" s="234">
        <v>13389</v>
      </c>
      <c r="L18" s="985">
        <v>983361</v>
      </c>
      <c r="M18" s="992">
        <v>950405</v>
      </c>
      <c r="N18" s="987">
        <f t="shared" si="1"/>
        <v>-3.3730188659292337</v>
      </c>
      <c r="O18" s="988">
        <f t="shared" si="2"/>
        <v>122.5986747439255</v>
      </c>
      <c r="P18" s="989">
        <v>0.679160108732771</v>
      </c>
      <c r="Q18" s="990">
        <f t="shared" si="3"/>
        <v>0.5833937605130541</v>
      </c>
      <c r="R18" s="980" t="s">
        <v>86</v>
      </c>
    </row>
    <row r="19" spans="1:18" ht="8.25" customHeight="1">
      <c r="A19" s="980" t="s">
        <v>75</v>
      </c>
      <c r="B19" s="981">
        <v>35842.69662921348</v>
      </c>
      <c r="C19" s="982">
        <v>35986.1204173447</v>
      </c>
      <c r="D19" s="982">
        <v>48938.371654730494</v>
      </c>
      <c r="E19" s="983">
        <v>77998.69500372856</v>
      </c>
      <c r="F19" s="983">
        <v>72425.84300466052</v>
      </c>
      <c r="G19" s="983">
        <v>76639.12804542956</v>
      </c>
      <c r="H19" s="312">
        <v>74616.9163317501</v>
      </c>
      <c r="I19" s="972">
        <f t="shared" si="0"/>
        <v>16</v>
      </c>
      <c r="J19" s="984">
        <v>10918</v>
      </c>
      <c r="K19" s="234">
        <v>10948</v>
      </c>
      <c r="L19" s="985">
        <v>836746</v>
      </c>
      <c r="M19" s="992">
        <v>816906</v>
      </c>
      <c r="N19" s="987">
        <f t="shared" si="1"/>
        <v>-2.6386152416566615</v>
      </c>
      <c r="O19" s="988">
        <f t="shared" si="2"/>
        <v>108.1788574772965</v>
      </c>
      <c r="P19" s="989">
        <v>0.7085337867271931</v>
      </c>
      <c r="Q19" s="990">
        <f t="shared" si="3"/>
        <v>0.6132513405398359</v>
      </c>
      <c r="R19" s="980" t="s">
        <v>75</v>
      </c>
    </row>
    <row r="20" spans="1:18" ht="8.25" customHeight="1">
      <c r="A20" s="980" t="s">
        <v>68</v>
      </c>
      <c r="B20" s="981">
        <v>48979.90133382057</v>
      </c>
      <c r="C20" s="982">
        <v>52794.75299356159</v>
      </c>
      <c r="D20" s="982">
        <v>69041.78172649778</v>
      </c>
      <c r="E20" s="983">
        <v>74948.91909695191</v>
      </c>
      <c r="F20" s="983">
        <v>86362.90129372304</v>
      </c>
      <c r="G20" s="982">
        <v>90406.07221989341</v>
      </c>
      <c r="H20" s="1025">
        <v>83060.73310972688</v>
      </c>
      <c r="I20" s="972">
        <f t="shared" si="0"/>
        <v>17</v>
      </c>
      <c r="J20" s="984">
        <v>16699</v>
      </c>
      <c r="K20" s="234">
        <v>16696</v>
      </c>
      <c r="L20" s="985">
        <v>1509691</v>
      </c>
      <c r="M20" s="986">
        <v>1386782</v>
      </c>
      <c r="N20" s="987">
        <f t="shared" si="1"/>
        <v>-8.124829372412695</v>
      </c>
      <c r="O20" s="988">
        <f t="shared" si="2"/>
        <v>69.58125853220845</v>
      </c>
      <c r="P20" s="989">
        <v>0.8358100923998337</v>
      </c>
      <c r="Q20" s="990">
        <f t="shared" si="3"/>
        <v>0.6826482308554929</v>
      </c>
      <c r="R20" s="980" t="s">
        <v>68</v>
      </c>
    </row>
    <row r="21" spans="1:18" ht="8.25" customHeight="1">
      <c r="A21" s="980" t="s">
        <v>63</v>
      </c>
      <c r="B21" s="981">
        <v>29522.91052114061</v>
      </c>
      <c r="C21" s="982">
        <v>44008.414872798436</v>
      </c>
      <c r="D21" s="982">
        <v>46795.97813354159</v>
      </c>
      <c r="E21" s="983">
        <v>68269.12621359223</v>
      </c>
      <c r="F21" s="983">
        <v>75462.67150928167</v>
      </c>
      <c r="G21" s="982">
        <v>80839.4263785094</v>
      </c>
      <c r="H21" s="312">
        <v>87686.50393383094</v>
      </c>
      <c r="I21" s="993">
        <f t="shared" si="0"/>
        <v>18</v>
      </c>
      <c r="J21" s="276">
        <v>4951</v>
      </c>
      <c r="K21" s="994">
        <v>4957</v>
      </c>
      <c r="L21" s="985">
        <v>400236</v>
      </c>
      <c r="M21" s="986">
        <v>434662</v>
      </c>
      <c r="N21" s="987">
        <f t="shared" si="1"/>
        <v>8.469972960052818</v>
      </c>
      <c r="O21" s="988">
        <f t="shared" si="2"/>
        <v>197.01171864827097</v>
      </c>
      <c r="P21" s="989">
        <v>0.7473658214752509</v>
      </c>
      <c r="Q21" s="990">
        <f t="shared" si="3"/>
        <v>0.7206658855425282</v>
      </c>
      <c r="R21" s="980" t="s">
        <v>63</v>
      </c>
    </row>
    <row r="22" spans="1:18" ht="8.25" customHeight="1">
      <c r="A22" s="980" t="s">
        <v>62</v>
      </c>
      <c r="B22" s="981">
        <v>40679.92125984252</v>
      </c>
      <c r="C22" s="982">
        <v>51709.70258410532</v>
      </c>
      <c r="D22" s="982">
        <v>69093.74075899458</v>
      </c>
      <c r="E22" s="983">
        <v>94509.41922889215</v>
      </c>
      <c r="F22" s="983">
        <v>91937.66233766233</v>
      </c>
      <c r="G22" s="982">
        <v>82850.9901525809</v>
      </c>
      <c r="H22" s="1025">
        <v>87886.03496654435</v>
      </c>
      <c r="I22" s="972">
        <f t="shared" si="0"/>
        <v>19</v>
      </c>
      <c r="J22" s="984">
        <v>9241</v>
      </c>
      <c r="K22" s="234">
        <v>9266</v>
      </c>
      <c r="L22" s="985">
        <v>765626</v>
      </c>
      <c r="M22" s="986">
        <v>814352</v>
      </c>
      <c r="N22" s="987">
        <f t="shared" si="1"/>
        <v>6.077229499238045</v>
      </c>
      <c r="O22" s="988">
        <f t="shared" si="2"/>
        <v>116.04278534654314</v>
      </c>
      <c r="P22" s="989">
        <v>0.7659628610611041</v>
      </c>
      <c r="Q22" s="990">
        <f t="shared" si="3"/>
        <v>0.7223057639951135</v>
      </c>
      <c r="R22" s="980" t="s">
        <v>62</v>
      </c>
    </row>
    <row r="23" spans="1:18" ht="8.25" customHeight="1">
      <c r="A23" s="980" t="s">
        <v>80</v>
      </c>
      <c r="B23" s="981">
        <v>40112.09640745793</v>
      </c>
      <c r="C23" s="982">
        <v>72789.48667324778</v>
      </c>
      <c r="D23" s="982">
        <v>74074.12935323383</v>
      </c>
      <c r="E23" s="983">
        <v>84070.52080737603</v>
      </c>
      <c r="F23" s="983">
        <v>100870.92853670394</v>
      </c>
      <c r="G23" s="982">
        <v>85833.25230918814</v>
      </c>
      <c r="H23" s="1025">
        <v>88191.30869130869</v>
      </c>
      <c r="I23" s="972">
        <f t="shared" si="0"/>
        <v>20</v>
      </c>
      <c r="J23" s="984">
        <v>4114</v>
      </c>
      <c r="K23" s="234">
        <v>4004</v>
      </c>
      <c r="L23" s="985">
        <v>353118</v>
      </c>
      <c r="M23" s="986">
        <v>353118</v>
      </c>
      <c r="N23" s="987">
        <f t="shared" si="1"/>
        <v>2.7472527472527353</v>
      </c>
      <c r="O23" s="988">
        <f t="shared" si="2"/>
        <v>119.86212786153835</v>
      </c>
      <c r="P23" s="989">
        <v>0.7935340711299554</v>
      </c>
      <c r="Q23" s="990">
        <f t="shared" si="3"/>
        <v>0.7248147060708081</v>
      </c>
      <c r="R23" s="980" t="s">
        <v>80</v>
      </c>
    </row>
    <row r="24" spans="1:18" ht="8.25" customHeight="1">
      <c r="A24" s="980" t="s">
        <v>96</v>
      </c>
      <c r="B24" s="981">
        <v>37204.16218155723</v>
      </c>
      <c r="C24" s="982">
        <v>44957.38636363637</v>
      </c>
      <c r="D24" s="982">
        <v>56783.65045806906</v>
      </c>
      <c r="E24" s="983">
        <v>85347.29064039409</v>
      </c>
      <c r="F24" s="983">
        <v>90791.19718309859</v>
      </c>
      <c r="G24" s="982">
        <v>87079.08611599298</v>
      </c>
      <c r="H24" s="1025">
        <v>91719.40928270042</v>
      </c>
      <c r="I24" s="972">
        <f t="shared" si="0"/>
        <v>21</v>
      </c>
      <c r="J24" s="984">
        <v>2845</v>
      </c>
      <c r="K24" s="234">
        <v>2844</v>
      </c>
      <c r="L24" s="985">
        <v>247740</v>
      </c>
      <c r="M24" s="986">
        <v>260850</v>
      </c>
      <c r="N24" s="987">
        <f t="shared" si="1"/>
        <v>5.328860664116685</v>
      </c>
      <c r="O24" s="988">
        <f t="shared" si="2"/>
        <v>146.52996843500316</v>
      </c>
      <c r="P24" s="989">
        <v>0.8050518867325147</v>
      </c>
      <c r="Q24" s="990">
        <f t="shared" si="3"/>
        <v>0.7538109782781833</v>
      </c>
      <c r="R24" s="980" t="s">
        <v>96</v>
      </c>
    </row>
    <row r="25" spans="1:18" ht="8.25" customHeight="1">
      <c r="A25" s="980" t="s">
        <v>87</v>
      </c>
      <c r="B25" s="981">
        <v>29839.53574060427</v>
      </c>
      <c r="C25" s="982">
        <v>43470.367390721374</v>
      </c>
      <c r="D25" s="982">
        <v>52142.959964012596</v>
      </c>
      <c r="E25" s="982">
        <v>59470.307443365695</v>
      </c>
      <c r="F25" s="982">
        <v>63424.60806041205</v>
      </c>
      <c r="G25" s="982">
        <v>65462.2131147541</v>
      </c>
      <c r="H25" s="1025">
        <v>92102.4450891007</v>
      </c>
      <c r="I25" s="972">
        <f t="shared" si="0"/>
        <v>22</v>
      </c>
      <c r="J25" s="984">
        <v>12200</v>
      </c>
      <c r="K25" s="234">
        <v>12065</v>
      </c>
      <c r="L25" s="985">
        <v>798639</v>
      </c>
      <c r="M25" s="986">
        <v>1111216</v>
      </c>
      <c r="N25" s="987">
        <f t="shared" si="1"/>
        <v>40.695587128480895</v>
      </c>
      <c r="O25" s="988">
        <f t="shared" si="2"/>
        <v>208.65910880701776</v>
      </c>
      <c r="P25" s="989">
        <v>0.6052024720094044</v>
      </c>
      <c r="Q25" s="990">
        <f t="shared" si="3"/>
        <v>0.7569590207502866</v>
      </c>
      <c r="R25" s="980" t="s">
        <v>87</v>
      </c>
    </row>
    <row r="26" spans="1:18" ht="8.25" customHeight="1">
      <c r="A26" s="980" t="s">
        <v>92</v>
      </c>
      <c r="B26" s="981">
        <v>42242.413391818096</v>
      </c>
      <c r="C26" s="982">
        <v>62131.014012562984</v>
      </c>
      <c r="D26" s="982">
        <v>68480.51577972501</v>
      </c>
      <c r="E26" s="983">
        <v>82625.46894539392</v>
      </c>
      <c r="F26" s="983">
        <v>93898.49204132924</v>
      </c>
      <c r="G26" s="982">
        <v>85869.79931473323</v>
      </c>
      <c r="H26" s="1025">
        <v>98546.84741933206</v>
      </c>
      <c r="I26" s="972">
        <f t="shared" si="0"/>
        <v>23</v>
      </c>
      <c r="J26" s="984">
        <v>14301</v>
      </c>
      <c r="K26" s="234">
        <v>14163</v>
      </c>
      <c r="L26" s="985">
        <v>1228024</v>
      </c>
      <c r="M26" s="986">
        <v>1395719</v>
      </c>
      <c r="N26" s="987">
        <f t="shared" si="1"/>
        <v>14.763104381011107</v>
      </c>
      <c r="O26" s="988">
        <f t="shared" si="2"/>
        <v>133.28886658360182</v>
      </c>
      <c r="P26" s="989">
        <v>0.7938719506034413</v>
      </c>
      <c r="Q26" s="990">
        <f t="shared" si="3"/>
        <v>0.8099233961530637</v>
      </c>
      <c r="R26" s="980" t="s">
        <v>92</v>
      </c>
    </row>
    <row r="27" spans="1:18" ht="8.25" customHeight="1">
      <c r="A27" s="980" t="s">
        <v>51</v>
      </c>
      <c r="B27" s="981">
        <v>28696.569228076318</v>
      </c>
      <c r="C27" s="982">
        <v>57431.667562242525</v>
      </c>
      <c r="D27" s="982">
        <v>73170.67389095834</v>
      </c>
      <c r="E27" s="983">
        <v>82268.22830748928</v>
      </c>
      <c r="F27" s="983">
        <v>96524.13142587643</v>
      </c>
      <c r="G27" s="982">
        <v>97006.40725113299</v>
      </c>
      <c r="H27" s="1025">
        <v>99818.69158878505</v>
      </c>
      <c r="I27" s="972">
        <f t="shared" si="0"/>
        <v>24</v>
      </c>
      <c r="J27" s="984">
        <v>6399</v>
      </c>
      <c r="K27" s="234">
        <v>6420</v>
      </c>
      <c r="L27" s="985">
        <v>620744</v>
      </c>
      <c r="M27" s="986">
        <v>640836</v>
      </c>
      <c r="N27" s="987">
        <f t="shared" si="1"/>
        <v>2.8990707081559455</v>
      </c>
      <c r="O27" s="988">
        <f t="shared" si="2"/>
        <v>247.84189982934913</v>
      </c>
      <c r="P27" s="989">
        <v>0.8968306245042724</v>
      </c>
      <c r="Q27" s="990">
        <f t="shared" si="3"/>
        <v>0.8203762556414818</v>
      </c>
      <c r="R27" s="980" t="s">
        <v>51</v>
      </c>
    </row>
    <row r="28" spans="1:18" ht="8.25" customHeight="1">
      <c r="A28" s="980" t="s">
        <v>88</v>
      </c>
      <c r="B28" s="981">
        <v>40284.159090909096</v>
      </c>
      <c r="C28" s="982">
        <v>58685.42823866691</v>
      </c>
      <c r="D28" s="982">
        <v>67395.08015103213</v>
      </c>
      <c r="E28" s="983">
        <v>99199.05757958855</v>
      </c>
      <c r="F28" s="983">
        <v>116582.78115115555</v>
      </c>
      <c r="G28" s="982">
        <v>94057.40620957309</v>
      </c>
      <c r="H28" s="1025">
        <v>100558.48716586188</v>
      </c>
      <c r="I28" s="972">
        <f t="shared" si="0"/>
        <v>25</v>
      </c>
      <c r="J28" s="984">
        <v>43288</v>
      </c>
      <c r="K28" s="234">
        <v>43283</v>
      </c>
      <c r="L28" s="985">
        <v>4071557</v>
      </c>
      <c r="M28" s="986">
        <v>4352473</v>
      </c>
      <c r="N28" s="987">
        <f t="shared" si="1"/>
        <v>6.9118224904091745</v>
      </c>
      <c r="O28" s="988">
        <f t="shared" si="2"/>
        <v>149.62290248862328</v>
      </c>
      <c r="P28" s="989">
        <v>0.8695669156348254</v>
      </c>
      <c r="Q28" s="990">
        <f t="shared" si="3"/>
        <v>0.8264563866851009</v>
      </c>
      <c r="R28" s="980" t="s">
        <v>88</v>
      </c>
    </row>
    <row r="29" spans="1:18" ht="8.25" customHeight="1">
      <c r="A29" s="980" t="s">
        <v>93</v>
      </c>
      <c r="B29" s="981">
        <v>23158.282947038406</v>
      </c>
      <c r="C29" s="982">
        <v>38080.22241946431</v>
      </c>
      <c r="D29" s="982">
        <v>41736.49001643752</v>
      </c>
      <c r="E29" s="983">
        <v>66350.24721255235</v>
      </c>
      <c r="F29" s="983">
        <v>79478.13675063194</v>
      </c>
      <c r="G29" s="982">
        <v>84026.8386416156</v>
      </c>
      <c r="H29" s="1025">
        <v>106221.25271496906</v>
      </c>
      <c r="I29" s="972">
        <f t="shared" si="0"/>
        <v>26</v>
      </c>
      <c r="J29" s="984">
        <v>79624</v>
      </c>
      <c r="K29" s="234">
        <v>79651</v>
      </c>
      <c r="L29" s="985">
        <v>6690553</v>
      </c>
      <c r="M29" s="986">
        <v>8460629</v>
      </c>
      <c r="N29" s="987">
        <f t="shared" si="1"/>
        <v>26.413482206578372</v>
      </c>
      <c r="O29" s="988">
        <f t="shared" si="2"/>
        <v>358.6749931240181</v>
      </c>
      <c r="P29" s="989">
        <v>0.7768336577911941</v>
      </c>
      <c r="Q29" s="990">
        <f t="shared" si="3"/>
        <v>0.8729967522600197</v>
      </c>
      <c r="R29" s="980" t="s">
        <v>93</v>
      </c>
    </row>
    <row r="30" spans="1:18" ht="8.25" customHeight="1">
      <c r="A30" s="980" t="s">
        <v>66</v>
      </c>
      <c r="B30" s="981">
        <v>41802.375607931164</v>
      </c>
      <c r="C30" s="982">
        <v>49457.541428705175</v>
      </c>
      <c r="D30" s="982">
        <v>76387.60415691415</v>
      </c>
      <c r="E30" s="983">
        <v>86804.8893416057</v>
      </c>
      <c r="F30" s="983">
        <v>158896.99364039314</v>
      </c>
      <c r="G30" s="982">
        <v>106304.48192771085</v>
      </c>
      <c r="H30" s="1025">
        <v>106844.23587409935</v>
      </c>
      <c r="I30" s="972">
        <f t="shared" si="0"/>
        <v>27</v>
      </c>
      <c r="J30" s="984">
        <v>10375</v>
      </c>
      <c r="K30" s="234">
        <v>10548</v>
      </c>
      <c r="L30" s="985">
        <v>1102909</v>
      </c>
      <c r="M30" s="992">
        <v>1126993</v>
      </c>
      <c r="N30" s="987">
        <f t="shared" si="1"/>
        <v>0.5077433581356875</v>
      </c>
      <c r="O30" s="988">
        <f t="shared" si="2"/>
        <v>155.5936937082298</v>
      </c>
      <c r="P30" s="989">
        <v>0.9827919373203936</v>
      </c>
      <c r="Q30" s="990">
        <f t="shared" si="3"/>
        <v>0.8781168413263086</v>
      </c>
      <c r="R30" s="980" t="s">
        <v>66</v>
      </c>
    </row>
    <row r="31" spans="1:18" ht="8.25" customHeight="1">
      <c r="A31" s="980" t="s">
        <v>60</v>
      </c>
      <c r="B31" s="981">
        <v>42510.422473896615</v>
      </c>
      <c r="C31" s="982">
        <v>70296.94789500309</v>
      </c>
      <c r="D31" s="982">
        <v>79898.78858929269</v>
      </c>
      <c r="E31" s="983">
        <v>79418.93751720342</v>
      </c>
      <c r="F31" s="983">
        <v>101221.8201754386</v>
      </c>
      <c r="G31" s="982">
        <v>100827.7012248469</v>
      </c>
      <c r="H31" s="1025">
        <v>109005.30808799386</v>
      </c>
      <c r="I31" s="972">
        <f t="shared" si="0"/>
        <v>28</v>
      </c>
      <c r="J31" s="984">
        <v>18288</v>
      </c>
      <c r="K31" s="234">
        <v>18274</v>
      </c>
      <c r="L31" s="985">
        <v>1843937</v>
      </c>
      <c r="M31" s="986">
        <v>1991963</v>
      </c>
      <c r="N31" s="987">
        <f t="shared" si="1"/>
        <v>8.110476351048423</v>
      </c>
      <c r="O31" s="988">
        <f t="shared" si="2"/>
        <v>156.42019472972356</v>
      </c>
      <c r="P31" s="989">
        <v>0.9321587389863211</v>
      </c>
      <c r="Q31" s="990">
        <f t="shared" si="3"/>
        <v>0.8958779670512307</v>
      </c>
      <c r="R31" s="980" t="s">
        <v>60</v>
      </c>
    </row>
    <row r="32" spans="1:18" ht="8.25" customHeight="1">
      <c r="A32" s="980" t="s">
        <v>73</v>
      </c>
      <c r="B32" s="981">
        <v>44767.61139626571</v>
      </c>
      <c r="C32" s="982">
        <v>62068.69200838072</v>
      </c>
      <c r="D32" s="982">
        <v>53863.49969933855</v>
      </c>
      <c r="E32" s="983">
        <v>84346.01106144405</v>
      </c>
      <c r="F32" s="983">
        <v>98375.52870090635</v>
      </c>
      <c r="G32" s="982">
        <v>100653.29883570505</v>
      </c>
      <c r="H32" s="1025">
        <v>110065.6197845547</v>
      </c>
      <c r="I32" s="972">
        <f t="shared" si="0"/>
        <v>29</v>
      </c>
      <c r="J32" s="984">
        <v>13141</v>
      </c>
      <c r="K32" s="234">
        <v>13182</v>
      </c>
      <c r="L32" s="985">
        <v>1322685</v>
      </c>
      <c r="M32" s="986">
        <v>1450885</v>
      </c>
      <c r="N32" s="987">
        <f t="shared" si="1"/>
        <v>9.351229475561698</v>
      </c>
      <c r="O32" s="988">
        <f t="shared" si="2"/>
        <v>145.85993389349298</v>
      </c>
      <c r="P32" s="989">
        <v>0.9305463774114388</v>
      </c>
      <c r="Q32" s="990">
        <f t="shared" si="3"/>
        <v>0.904592312286499</v>
      </c>
      <c r="R32" s="980" t="s">
        <v>73</v>
      </c>
    </row>
    <row r="33" spans="1:18" ht="8.25" customHeight="1">
      <c r="A33" s="980" t="s">
        <v>97</v>
      </c>
      <c r="B33" s="981">
        <v>40196.32928475033</v>
      </c>
      <c r="C33" s="982">
        <v>52031.942776018346</v>
      </c>
      <c r="D33" s="982">
        <v>75031.53724247227</v>
      </c>
      <c r="E33" s="983">
        <v>70137.51060220525</v>
      </c>
      <c r="F33" s="983">
        <v>85102.82844303462</v>
      </c>
      <c r="G33" s="982">
        <v>105133.26231989685</v>
      </c>
      <c r="H33" s="1025">
        <v>110094.30365552814</v>
      </c>
      <c r="I33" s="972">
        <f t="shared" si="0"/>
        <v>30</v>
      </c>
      <c r="J33" s="984">
        <v>17837</v>
      </c>
      <c r="K33" s="234">
        <v>17836</v>
      </c>
      <c r="L33" s="985">
        <v>1875262</v>
      </c>
      <c r="M33" s="986">
        <v>1963642</v>
      </c>
      <c r="N33" s="987">
        <f t="shared" si="1"/>
        <v>4.71881232081999</v>
      </c>
      <c r="O33" s="988">
        <f t="shared" si="2"/>
        <v>173.89143639366014</v>
      </c>
      <c r="P33" s="989">
        <v>0.971963934902077</v>
      </c>
      <c r="Q33" s="990">
        <f t="shared" si="3"/>
        <v>0.9048280553752127</v>
      </c>
      <c r="R33" s="980" t="s">
        <v>97</v>
      </c>
    </row>
    <row r="34" spans="1:18" ht="8.25" customHeight="1">
      <c r="A34" s="980" t="s">
        <v>52</v>
      </c>
      <c r="B34" s="981">
        <v>40926.249144421636</v>
      </c>
      <c r="C34" s="982">
        <v>62746.15594577381</v>
      </c>
      <c r="D34" s="982">
        <v>72983.596099517</v>
      </c>
      <c r="E34" s="983">
        <v>94076.35245160123</v>
      </c>
      <c r="F34" s="983">
        <v>118143.20585842148</v>
      </c>
      <c r="G34" s="982">
        <v>105276.36394586774</v>
      </c>
      <c r="H34" s="1025">
        <v>111286.49766271125</v>
      </c>
      <c r="I34" s="972">
        <f t="shared" si="0"/>
        <v>31</v>
      </c>
      <c r="J34" s="984">
        <v>11749</v>
      </c>
      <c r="K34" s="234">
        <v>11124</v>
      </c>
      <c r="L34" s="985">
        <v>1236892</v>
      </c>
      <c r="M34" s="986">
        <v>1237951</v>
      </c>
      <c r="N34" s="987">
        <f t="shared" si="1"/>
        <v>5.708910805405357</v>
      </c>
      <c r="O34" s="988">
        <f t="shared" si="2"/>
        <v>171.91961146989186</v>
      </c>
      <c r="P34" s="989">
        <v>0.9732869188597737</v>
      </c>
      <c r="Q34" s="990">
        <f t="shared" si="3"/>
        <v>0.9146262969674815</v>
      </c>
      <c r="R34" s="980" t="s">
        <v>52</v>
      </c>
    </row>
    <row r="35" spans="1:18" ht="8.25" customHeight="1">
      <c r="A35" s="980" t="s">
        <v>85</v>
      </c>
      <c r="B35" s="981">
        <v>50390.97967459572</v>
      </c>
      <c r="C35" s="982">
        <v>69405.28677331253</v>
      </c>
      <c r="D35" s="982">
        <v>87898.45388479735</v>
      </c>
      <c r="E35" s="983">
        <v>103778.70749510414</v>
      </c>
      <c r="F35" s="983">
        <v>112384.03312703148</v>
      </c>
      <c r="G35" s="982">
        <v>110912.43993593166</v>
      </c>
      <c r="H35" s="1025">
        <v>122839.27696896844</v>
      </c>
      <c r="I35" s="972">
        <f t="shared" si="0"/>
        <v>32</v>
      </c>
      <c r="J35" s="984">
        <v>22476</v>
      </c>
      <c r="K35" s="234">
        <v>22461</v>
      </c>
      <c r="L35" s="985">
        <v>2492868</v>
      </c>
      <c r="M35" s="986">
        <v>2759093</v>
      </c>
      <c r="N35" s="987">
        <f t="shared" si="1"/>
        <v>10.753380810958886</v>
      </c>
      <c r="O35" s="988">
        <f t="shared" si="2"/>
        <v>143.7723532311023</v>
      </c>
      <c r="P35" s="989">
        <v>1.0253928126162248</v>
      </c>
      <c r="Q35" s="990">
        <f t="shared" si="3"/>
        <v>1.009574704712234</v>
      </c>
      <c r="R35" s="980" t="s">
        <v>85</v>
      </c>
    </row>
    <row r="36" spans="1:18" ht="8.25" customHeight="1">
      <c r="A36" s="980" t="s">
        <v>83</v>
      </c>
      <c r="B36" s="981">
        <v>35381.24638240402</v>
      </c>
      <c r="C36" s="982">
        <v>51626.43678160919</v>
      </c>
      <c r="D36" s="982">
        <v>83039.05953735305</v>
      </c>
      <c r="E36" s="983">
        <v>105469.44937833036</v>
      </c>
      <c r="F36" s="983">
        <v>104949.16911045944</v>
      </c>
      <c r="G36" s="983">
        <v>140420.495275334</v>
      </c>
      <c r="H36" s="312">
        <v>133381.45896656535</v>
      </c>
      <c r="I36" s="972">
        <f aca="true" t="shared" si="4" ref="I36:I53">RANK(H36,H$4:H$53,1)</f>
        <v>33</v>
      </c>
      <c r="J36" s="984">
        <v>6138</v>
      </c>
      <c r="K36" s="234">
        <v>5922</v>
      </c>
      <c r="L36" s="985">
        <v>861901</v>
      </c>
      <c r="M36" s="992">
        <v>789885</v>
      </c>
      <c r="N36" s="987">
        <f aca="true" t="shared" si="5" ref="N36:N53">(H36-G36)*100/G36</f>
        <v>-5.012826863319792</v>
      </c>
      <c r="O36" s="988">
        <f aca="true" t="shared" si="6" ref="O36:O53">(H36-$B36)*100/$B36</f>
        <v>276.9834943771209</v>
      </c>
      <c r="P36" s="989">
        <v>1.298196727819813</v>
      </c>
      <c r="Q36" s="990">
        <f aca="true" t="shared" si="7" ref="Q36:Q53">H36/H$55</f>
        <v>1.096217353056177</v>
      </c>
      <c r="R36" s="980" t="s">
        <v>83</v>
      </c>
    </row>
    <row r="37" spans="1:18" ht="8.25" customHeight="1">
      <c r="A37" s="980" t="s">
        <v>56</v>
      </c>
      <c r="B37" s="981">
        <v>38623.58886141275</v>
      </c>
      <c r="C37" s="982">
        <v>56780.896478121664</v>
      </c>
      <c r="D37" s="982">
        <v>71614.05405405405</v>
      </c>
      <c r="E37" s="983">
        <v>106043.79562043796</v>
      </c>
      <c r="F37" s="983">
        <v>148623.89380530972</v>
      </c>
      <c r="G37" s="983">
        <v>155648.35589941972</v>
      </c>
      <c r="H37" s="312">
        <v>135250.89432466403</v>
      </c>
      <c r="I37" s="972">
        <f t="shared" si="4"/>
        <v>34</v>
      </c>
      <c r="J37" s="984">
        <v>10340</v>
      </c>
      <c r="K37" s="234">
        <v>10343</v>
      </c>
      <c r="L37" s="985">
        <v>1609404</v>
      </c>
      <c r="M37" s="992">
        <v>1398900</v>
      </c>
      <c r="N37" s="987">
        <f t="shared" si="5"/>
        <v>-13.104835869860763</v>
      </c>
      <c r="O37" s="988">
        <f t="shared" si="6"/>
        <v>250.1769211814174</v>
      </c>
      <c r="P37" s="989">
        <v>1.4389793022945865</v>
      </c>
      <c r="Q37" s="990">
        <f t="shared" si="7"/>
        <v>1.1115816135451724</v>
      </c>
      <c r="R37" s="980" t="s">
        <v>56</v>
      </c>
    </row>
    <row r="38" spans="1:18" ht="8.25" customHeight="1">
      <c r="A38" s="980" t="s">
        <v>65</v>
      </c>
      <c r="B38" s="981">
        <v>44656.02961918194</v>
      </c>
      <c r="C38" s="982">
        <v>74480.96245372818</v>
      </c>
      <c r="D38" s="982">
        <v>85217.39899213155</v>
      </c>
      <c r="E38" s="983">
        <v>138319.57200178332</v>
      </c>
      <c r="F38" s="983">
        <v>150286.25067048095</v>
      </c>
      <c r="G38" s="983">
        <v>188667.6202395852</v>
      </c>
      <c r="H38" s="312">
        <v>138520.34337834214</v>
      </c>
      <c r="I38" s="972">
        <f t="shared" si="4"/>
        <v>35</v>
      </c>
      <c r="J38" s="984">
        <v>11186</v>
      </c>
      <c r="K38" s="234">
        <v>11183</v>
      </c>
      <c r="L38" s="985">
        <v>2110436</v>
      </c>
      <c r="M38" s="992">
        <v>1549073</v>
      </c>
      <c r="N38" s="987">
        <f t="shared" si="5"/>
        <v>-26.579694383997662</v>
      </c>
      <c r="O38" s="988">
        <f t="shared" si="6"/>
        <v>210.19404223711123</v>
      </c>
      <c r="P38" s="989">
        <v>1.7442445759810974</v>
      </c>
      <c r="Q38" s="990">
        <f t="shared" si="7"/>
        <v>1.1384521157524803</v>
      </c>
      <c r="R38" s="980" t="s">
        <v>65</v>
      </c>
    </row>
    <row r="39" spans="1:18" ht="8.25" customHeight="1">
      <c r="A39" s="980" t="s">
        <v>94</v>
      </c>
      <c r="B39" s="981">
        <v>51431.948424068774</v>
      </c>
      <c r="C39" s="982">
        <v>49889.36831204695</v>
      </c>
      <c r="D39" s="982">
        <v>59521.926795580104</v>
      </c>
      <c r="E39" s="982">
        <v>159670.265638389</v>
      </c>
      <c r="F39" s="982">
        <v>127014.84135107472</v>
      </c>
      <c r="G39" s="982">
        <v>295093.89911383775</v>
      </c>
      <c r="H39" s="1025">
        <v>142167.00749829583</v>
      </c>
      <c r="I39" s="972">
        <f t="shared" si="4"/>
        <v>36</v>
      </c>
      <c r="J39" s="984">
        <v>5868</v>
      </c>
      <c r="K39" s="234">
        <v>5868</v>
      </c>
      <c r="L39" s="991">
        <v>1731611</v>
      </c>
      <c r="M39" s="986">
        <v>834236</v>
      </c>
      <c r="N39" s="987">
        <f t="shared" si="5"/>
        <v>-51.82312886670274</v>
      </c>
      <c r="O39" s="988">
        <f t="shared" si="6"/>
        <v>176.41769727659295</v>
      </c>
      <c r="P39" s="989">
        <v>2.728162534094601</v>
      </c>
      <c r="Q39" s="990">
        <f t="shared" si="7"/>
        <v>1.168422821726409</v>
      </c>
      <c r="R39" s="980" t="s">
        <v>94</v>
      </c>
    </row>
    <row r="40" spans="1:18" ht="8.25" customHeight="1">
      <c r="A40" s="980" t="s">
        <v>98</v>
      </c>
      <c r="B40" s="981">
        <v>36443.16638709162</v>
      </c>
      <c r="C40" s="982">
        <v>54760.28220957268</v>
      </c>
      <c r="D40" s="982">
        <v>68700.47454355344</v>
      </c>
      <c r="E40" s="983">
        <v>96203.32090816672</v>
      </c>
      <c r="F40" s="983">
        <v>115565.1362131885</v>
      </c>
      <c r="G40" s="982">
        <v>117511.29155036793</v>
      </c>
      <c r="H40" s="1025">
        <v>153700.27132440225</v>
      </c>
      <c r="I40" s="972">
        <f t="shared" si="4"/>
        <v>37</v>
      </c>
      <c r="J40" s="984">
        <v>11823</v>
      </c>
      <c r="K40" s="234">
        <v>11794</v>
      </c>
      <c r="L40" s="985">
        <v>1389336</v>
      </c>
      <c r="M40" s="986">
        <v>1812741</v>
      </c>
      <c r="N40" s="987">
        <f t="shared" si="5"/>
        <v>30.796172262750535</v>
      </c>
      <c r="O40" s="988">
        <f t="shared" si="6"/>
        <v>321.7533396846761</v>
      </c>
      <c r="P40" s="989">
        <v>1.0863996304346095</v>
      </c>
      <c r="Q40" s="990">
        <f t="shared" si="7"/>
        <v>1.2632108383031517</v>
      </c>
      <c r="R40" s="980" t="s">
        <v>98</v>
      </c>
    </row>
    <row r="41" spans="1:18" ht="8.25" customHeight="1">
      <c r="A41" s="980" t="s">
        <v>64</v>
      </c>
      <c r="B41" s="981">
        <v>87396.10426486457</v>
      </c>
      <c r="C41" s="982">
        <v>118405.64952249452</v>
      </c>
      <c r="D41" s="982">
        <v>132776.49796393252</v>
      </c>
      <c r="E41" s="983">
        <v>157380.40225068838</v>
      </c>
      <c r="F41" s="983">
        <v>200338.7816646562</v>
      </c>
      <c r="G41" s="982">
        <v>193911.20647969053</v>
      </c>
      <c r="H41" s="1025">
        <v>192318.2616064403</v>
      </c>
      <c r="I41" s="972">
        <f t="shared" si="4"/>
        <v>38</v>
      </c>
      <c r="J41" s="984">
        <v>16544</v>
      </c>
      <c r="K41" s="234">
        <v>16521</v>
      </c>
      <c r="L41" s="985">
        <v>3208067</v>
      </c>
      <c r="M41" s="986">
        <v>3177290</v>
      </c>
      <c r="N41" s="987">
        <f t="shared" si="5"/>
        <v>-0.8214815957101859</v>
      </c>
      <c r="O41" s="988">
        <f t="shared" si="6"/>
        <v>120.05358616855086</v>
      </c>
      <c r="P41" s="989">
        <v>1.7927218761472754</v>
      </c>
      <c r="Q41" s="990">
        <f t="shared" si="7"/>
        <v>1.5805991126204741</v>
      </c>
      <c r="R41" s="980" t="s">
        <v>64</v>
      </c>
    </row>
    <row r="42" spans="1:18" ht="8.25" customHeight="1">
      <c r="A42" s="980" t="s">
        <v>58</v>
      </c>
      <c r="B42" s="981">
        <v>44866.55112651646</v>
      </c>
      <c r="C42" s="982">
        <v>65042.26525088487</v>
      </c>
      <c r="D42" s="982">
        <v>88297.80374773323</v>
      </c>
      <c r="E42" s="983">
        <v>116687.79434850863</v>
      </c>
      <c r="F42" s="983">
        <v>179279.28971241074</v>
      </c>
      <c r="G42" s="983">
        <v>153324.9423520369</v>
      </c>
      <c r="H42" s="312">
        <v>210522.02937249668</v>
      </c>
      <c r="I42" s="972">
        <f t="shared" si="4"/>
        <v>39</v>
      </c>
      <c r="J42" s="984">
        <v>5204</v>
      </c>
      <c r="K42" s="234">
        <v>5243</v>
      </c>
      <c r="L42" s="985">
        <v>797903</v>
      </c>
      <c r="M42" s="992">
        <v>1103767</v>
      </c>
      <c r="N42" s="987">
        <f t="shared" si="5"/>
        <v>37.30448949991074</v>
      </c>
      <c r="O42" s="988">
        <f t="shared" si="6"/>
        <v>369.2182128705601</v>
      </c>
      <c r="P42" s="989">
        <v>1.4174991910140329</v>
      </c>
      <c r="Q42" s="990">
        <f t="shared" si="7"/>
        <v>1.7302097576889004</v>
      </c>
      <c r="R42" s="980" t="s">
        <v>58</v>
      </c>
    </row>
    <row r="43" spans="1:18" ht="8.25" customHeight="1">
      <c r="A43" s="980" t="s">
        <v>54</v>
      </c>
      <c r="B43" s="981">
        <v>67426.71966816454</v>
      </c>
      <c r="C43" s="982">
        <v>191981.42112125162</v>
      </c>
      <c r="D43" s="982">
        <v>129512.2984199381</v>
      </c>
      <c r="E43" s="983">
        <v>231138.70821358342</v>
      </c>
      <c r="F43" s="983">
        <v>260365.52320553473</v>
      </c>
      <c r="G43" s="982">
        <v>275043.9150401837</v>
      </c>
      <c r="H43" s="1025">
        <v>245197.29846242277</v>
      </c>
      <c r="I43" s="972">
        <f t="shared" si="4"/>
        <v>40</v>
      </c>
      <c r="J43" s="984">
        <v>6968</v>
      </c>
      <c r="K43" s="234">
        <v>6959</v>
      </c>
      <c r="L43" s="991">
        <v>1916506</v>
      </c>
      <c r="M43" s="986">
        <v>1706328</v>
      </c>
      <c r="N43" s="987">
        <f t="shared" si="5"/>
        <v>-10.851582218570572</v>
      </c>
      <c r="O43" s="988">
        <f t="shared" si="6"/>
        <v>263.6500480360643</v>
      </c>
      <c r="P43" s="989">
        <v>2.542799110712422</v>
      </c>
      <c r="Q43" s="990">
        <f t="shared" si="7"/>
        <v>2.0151941325246696</v>
      </c>
      <c r="R43" s="980" t="s">
        <v>54</v>
      </c>
    </row>
    <row r="44" spans="1:18" ht="8.25" customHeight="1">
      <c r="A44" s="980" t="s">
        <v>72</v>
      </c>
      <c r="B44" s="981">
        <v>80449.84227129338</v>
      </c>
      <c r="C44" s="982">
        <v>99207.35155513667</v>
      </c>
      <c r="D44" s="982">
        <v>127628.50031113876</v>
      </c>
      <c r="E44" s="983">
        <v>177028.2096159786</v>
      </c>
      <c r="F44" s="983">
        <v>176287.0730210677</v>
      </c>
      <c r="G44" s="983">
        <v>181459.05503740904</v>
      </c>
      <c r="H44" s="312">
        <v>252879.09604519774</v>
      </c>
      <c r="I44" s="972">
        <f t="shared" si="4"/>
        <v>41</v>
      </c>
      <c r="J44" s="984">
        <v>9757</v>
      </c>
      <c r="K44" s="234">
        <v>9735</v>
      </c>
      <c r="L44" s="985">
        <v>1770496</v>
      </c>
      <c r="M44" s="992">
        <v>2461778</v>
      </c>
      <c r="N44" s="987">
        <f t="shared" si="5"/>
        <v>39.358763878201046</v>
      </c>
      <c r="O44" s="988">
        <f t="shared" si="6"/>
        <v>214.33137580610475</v>
      </c>
      <c r="P44" s="989">
        <v>1.6776009158843885</v>
      </c>
      <c r="Q44" s="990">
        <f t="shared" si="7"/>
        <v>2.0783282433534755</v>
      </c>
      <c r="R44" s="980" t="s">
        <v>72</v>
      </c>
    </row>
    <row r="45" spans="1:18" ht="8.25" customHeight="1">
      <c r="A45" s="980" t="s">
        <v>70</v>
      </c>
      <c r="B45" s="981">
        <v>124887.95571673985</v>
      </c>
      <c r="C45" s="982">
        <v>206371.67812674225</v>
      </c>
      <c r="D45" s="982">
        <v>182603.69685767096</v>
      </c>
      <c r="E45" s="983">
        <v>218972.9576399395</v>
      </c>
      <c r="F45" s="983">
        <v>270581.990521327</v>
      </c>
      <c r="G45" s="982">
        <v>267670.1421800948</v>
      </c>
      <c r="H45" s="1025">
        <v>293540.6480955088</v>
      </c>
      <c r="I45" s="972">
        <f t="shared" si="4"/>
        <v>42</v>
      </c>
      <c r="J45" s="984">
        <v>5275</v>
      </c>
      <c r="K45" s="234">
        <v>5277</v>
      </c>
      <c r="L45" s="991">
        <v>1411960</v>
      </c>
      <c r="M45" s="986">
        <v>1549014</v>
      </c>
      <c r="N45" s="987">
        <f t="shared" si="5"/>
        <v>9.66506974020574</v>
      </c>
      <c r="O45" s="988">
        <f t="shared" si="6"/>
        <v>135.04320045184545</v>
      </c>
      <c r="P45" s="989">
        <v>2.474628094936668</v>
      </c>
      <c r="Q45" s="990">
        <f t="shared" si="7"/>
        <v>2.4125118645636863</v>
      </c>
      <c r="R45" s="980" t="s">
        <v>70</v>
      </c>
    </row>
    <row r="46" spans="1:18" ht="8.25" customHeight="1">
      <c r="A46" s="980" t="s">
        <v>55</v>
      </c>
      <c r="B46" s="981">
        <v>97631.69164882226</v>
      </c>
      <c r="C46" s="982">
        <v>181388.62636467328</v>
      </c>
      <c r="D46" s="982">
        <v>223172.1001588954</v>
      </c>
      <c r="E46" s="982">
        <v>268984.2632331903</v>
      </c>
      <c r="F46" s="982">
        <v>390015.34835279285</v>
      </c>
      <c r="G46" s="982">
        <v>319623.9644483459</v>
      </c>
      <c r="H46" s="1025">
        <v>336954.47065277013</v>
      </c>
      <c r="I46" s="972">
        <f t="shared" si="4"/>
        <v>43</v>
      </c>
      <c r="J46" s="984">
        <v>18227</v>
      </c>
      <c r="K46" s="234">
        <v>18230</v>
      </c>
      <c r="L46" s="991">
        <v>5825786</v>
      </c>
      <c r="M46" s="986">
        <v>6142680</v>
      </c>
      <c r="N46" s="987">
        <f t="shared" si="5"/>
        <v>5.422154823195373</v>
      </c>
      <c r="O46" s="988">
        <f t="shared" si="6"/>
        <v>245.12816992333126</v>
      </c>
      <c r="P46" s="989">
        <v>2.9549446038204192</v>
      </c>
      <c r="Q46" s="990">
        <f t="shared" si="7"/>
        <v>2.76931547144057</v>
      </c>
      <c r="R46" s="980" t="s">
        <v>55</v>
      </c>
    </row>
    <row r="47" spans="1:18" ht="8.25" customHeight="1">
      <c r="A47" s="980" t="s">
        <v>57</v>
      </c>
      <c r="B47" s="981">
        <v>128599.58932238191</v>
      </c>
      <c r="C47" s="982">
        <v>298061.1825192802</v>
      </c>
      <c r="D47" s="982">
        <v>284683.17827508174</v>
      </c>
      <c r="E47" s="982">
        <v>315627.71876580676</v>
      </c>
      <c r="F47" s="982">
        <v>432405.45316839183</v>
      </c>
      <c r="G47" s="982">
        <v>417736.1777328957</v>
      </c>
      <c r="H47" s="1025">
        <v>356230.0505050505</v>
      </c>
      <c r="I47" s="972">
        <f t="shared" si="4"/>
        <v>44</v>
      </c>
      <c r="J47" s="984">
        <v>3961</v>
      </c>
      <c r="K47" s="234">
        <v>3960</v>
      </c>
      <c r="L47" s="985">
        <v>1654653</v>
      </c>
      <c r="M47" s="992">
        <v>1410671</v>
      </c>
      <c r="N47" s="987">
        <f t="shared" si="5"/>
        <v>-14.72367740846539</v>
      </c>
      <c r="O47" s="988">
        <f t="shared" si="6"/>
        <v>177.0071447211465</v>
      </c>
      <c r="P47" s="989">
        <v>3.8619984779391467</v>
      </c>
      <c r="Q47" s="990">
        <f t="shared" si="7"/>
        <v>2.927734979579152</v>
      </c>
      <c r="R47" s="980" t="s">
        <v>57</v>
      </c>
    </row>
    <row r="48" spans="1:18" ht="8.25" customHeight="1">
      <c r="A48" s="980" t="s">
        <v>89</v>
      </c>
      <c r="B48" s="981">
        <v>66867.82786885246</v>
      </c>
      <c r="C48" s="982">
        <v>187442.98245614037</v>
      </c>
      <c r="D48" s="982">
        <v>253194.88536155203</v>
      </c>
      <c r="E48" s="982">
        <v>201897.34816082122</v>
      </c>
      <c r="F48" s="982">
        <v>259471.44152311876</v>
      </c>
      <c r="G48" s="982">
        <v>321080.86253369274</v>
      </c>
      <c r="H48" s="1025">
        <v>361106.17059891106</v>
      </c>
      <c r="I48" s="972">
        <f t="shared" si="4"/>
        <v>45</v>
      </c>
      <c r="J48" s="984">
        <v>1113</v>
      </c>
      <c r="K48" s="234">
        <v>1102</v>
      </c>
      <c r="L48" s="991">
        <v>357363</v>
      </c>
      <c r="M48" s="986">
        <v>397939</v>
      </c>
      <c r="N48" s="987">
        <f t="shared" si="5"/>
        <v>12.465803084423401</v>
      </c>
      <c r="O48" s="988">
        <f t="shared" si="6"/>
        <v>440.02976036121106</v>
      </c>
      <c r="P48" s="989">
        <v>2.968413722580154</v>
      </c>
      <c r="Q48" s="990">
        <f t="shared" si="7"/>
        <v>2.9678101707180926</v>
      </c>
      <c r="R48" s="980" t="s">
        <v>89</v>
      </c>
    </row>
    <row r="49" spans="1:18" ht="8.25" customHeight="1">
      <c r="A49" s="980" t="s">
        <v>61</v>
      </c>
      <c r="B49" s="981">
        <v>124105.76015108594</v>
      </c>
      <c r="C49" s="982">
        <v>243841.41791044778</v>
      </c>
      <c r="D49" s="982">
        <v>290623.96006655577</v>
      </c>
      <c r="E49" s="983">
        <v>261062.6262626263</v>
      </c>
      <c r="F49" s="983">
        <v>338508.6469989827</v>
      </c>
      <c r="G49" s="982">
        <v>253571.86234817814</v>
      </c>
      <c r="H49" s="1025">
        <v>491498.46153846156</v>
      </c>
      <c r="I49" s="972">
        <f t="shared" si="4"/>
        <v>46</v>
      </c>
      <c r="J49" s="984">
        <v>988</v>
      </c>
      <c r="K49" s="234">
        <v>975</v>
      </c>
      <c r="L49" s="991">
        <v>250529</v>
      </c>
      <c r="M49" s="986">
        <v>479211</v>
      </c>
      <c r="N49" s="987">
        <f t="shared" si="5"/>
        <v>93.8300476192377</v>
      </c>
      <c r="O49" s="988">
        <f t="shared" si="6"/>
        <v>296.03194963723917</v>
      </c>
      <c r="P49" s="989">
        <v>2.3442885692869733</v>
      </c>
      <c r="Q49" s="990">
        <f t="shared" si="7"/>
        <v>4.039460557062384</v>
      </c>
      <c r="R49" s="980" t="s">
        <v>61</v>
      </c>
    </row>
    <row r="50" spans="1:18" ht="8.25" customHeight="1">
      <c r="A50" s="980" t="s">
        <v>84</v>
      </c>
      <c r="B50" s="981">
        <v>94000.18299377822</v>
      </c>
      <c r="C50" s="982">
        <v>152918.52439992668</v>
      </c>
      <c r="D50" s="982">
        <v>240997.42552408975</v>
      </c>
      <c r="E50" s="982">
        <v>273825.954384681</v>
      </c>
      <c r="F50" s="982">
        <v>316371.1084229961</v>
      </c>
      <c r="G50" s="982">
        <v>327356.33793849876</v>
      </c>
      <c r="H50" s="1025">
        <v>552806.7740497867</v>
      </c>
      <c r="I50" s="972">
        <f t="shared" si="4"/>
        <v>47</v>
      </c>
      <c r="J50" s="984">
        <v>15707</v>
      </c>
      <c r="K50" s="234">
        <v>15707</v>
      </c>
      <c r="L50" s="991">
        <v>5141786</v>
      </c>
      <c r="M50" s="986">
        <v>8682936</v>
      </c>
      <c r="N50" s="987">
        <f t="shared" si="5"/>
        <v>68.87003854302766</v>
      </c>
      <c r="O50" s="988">
        <f t="shared" si="6"/>
        <v>488.09116795695655</v>
      </c>
      <c r="P50" s="989">
        <v>3.0264309060408645</v>
      </c>
      <c r="Q50" s="990">
        <f t="shared" si="7"/>
        <v>4.543332958685705</v>
      </c>
      <c r="R50" s="980" t="s">
        <v>84</v>
      </c>
    </row>
    <row r="51" spans="1:18" ht="8.25" customHeight="1">
      <c r="A51" s="980" t="s">
        <v>59</v>
      </c>
      <c r="B51" s="981">
        <v>87081.05062413316</v>
      </c>
      <c r="C51" s="982">
        <v>121545.83861427968</v>
      </c>
      <c r="D51" s="982">
        <v>256813.35458434693</v>
      </c>
      <c r="E51" s="982">
        <v>326758.49372384936</v>
      </c>
      <c r="F51" s="982">
        <v>525670.0962495852</v>
      </c>
      <c r="G51" s="982">
        <v>457753.7146177472</v>
      </c>
      <c r="H51" s="1025">
        <v>570190.6146179402</v>
      </c>
      <c r="I51" s="972">
        <f t="shared" si="4"/>
        <v>48</v>
      </c>
      <c r="J51" s="984">
        <v>12047</v>
      </c>
      <c r="K51" s="234">
        <v>12040</v>
      </c>
      <c r="L51" s="991">
        <v>5514559</v>
      </c>
      <c r="M51" s="986">
        <v>6865095</v>
      </c>
      <c r="N51" s="987">
        <f t="shared" si="5"/>
        <v>24.56274988267103</v>
      </c>
      <c r="O51" s="988">
        <f t="shared" si="6"/>
        <v>554.7815058858748</v>
      </c>
      <c r="P51" s="989">
        <v>4.23196324225264</v>
      </c>
      <c r="Q51" s="990">
        <f t="shared" si="7"/>
        <v>4.686204897868411</v>
      </c>
      <c r="R51" s="980" t="s">
        <v>59</v>
      </c>
    </row>
    <row r="52" spans="1:18" ht="8.25" customHeight="1">
      <c r="A52" s="980" t="s">
        <v>69</v>
      </c>
      <c r="B52" s="981">
        <v>185788.26460005535</v>
      </c>
      <c r="C52" s="982">
        <v>258427.00027495186</v>
      </c>
      <c r="D52" s="982">
        <v>617485.2738783375</v>
      </c>
      <c r="E52" s="982">
        <v>965344.1676792223</v>
      </c>
      <c r="F52" s="982">
        <v>1013947.2710453284</v>
      </c>
      <c r="G52" s="982">
        <v>1011536.1649738381</v>
      </c>
      <c r="H52" s="1025">
        <v>893236.4138778016</v>
      </c>
      <c r="I52" s="972">
        <f t="shared" si="4"/>
        <v>49</v>
      </c>
      <c r="J52" s="984">
        <v>3249</v>
      </c>
      <c r="K52" s="234">
        <v>3257</v>
      </c>
      <c r="L52" s="991">
        <v>3286481</v>
      </c>
      <c r="M52" s="986">
        <v>2909271</v>
      </c>
      <c r="N52" s="987">
        <f t="shared" si="5"/>
        <v>-11.695058979833524</v>
      </c>
      <c r="O52" s="988">
        <f t="shared" si="6"/>
        <v>380.7819351780174</v>
      </c>
      <c r="P52" s="989">
        <v>9.351718471478065</v>
      </c>
      <c r="Q52" s="990">
        <f t="shared" si="7"/>
        <v>7.341209676825969</v>
      </c>
      <c r="R52" s="980" t="s">
        <v>69</v>
      </c>
    </row>
    <row r="53" spans="1:18" ht="8.25" customHeight="1" thickBot="1">
      <c r="A53" s="995" t="s">
        <v>81</v>
      </c>
      <c r="B53" s="996">
        <v>450737.6065677297</v>
      </c>
      <c r="C53" s="997">
        <v>535687.1508379888</v>
      </c>
      <c r="D53" s="997">
        <v>586561.8148599269</v>
      </c>
      <c r="E53" s="997">
        <v>1269078.6953919807</v>
      </c>
      <c r="F53" s="997">
        <v>2097354.0587219344</v>
      </c>
      <c r="G53" s="997">
        <v>1181613.1588012401</v>
      </c>
      <c r="H53" s="1026">
        <v>2360449.759119064</v>
      </c>
      <c r="I53" s="972">
        <f t="shared" si="4"/>
        <v>50</v>
      </c>
      <c r="J53" s="998">
        <v>2903</v>
      </c>
      <c r="K53" s="235">
        <v>2906</v>
      </c>
      <c r="L53" s="999">
        <v>3430223</v>
      </c>
      <c r="M53" s="1000">
        <v>6859467</v>
      </c>
      <c r="N53" s="1001">
        <f t="shared" si="5"/>
        <v>99.76501967139286</v>
      </c>
      <c r="O53" s="1002">
        <f t="shared" si="6"/>
        <v>423.68600372473543</v>
      </c>
      <c r="P53" s="1003">
        <v>10.924091481779987</v>
      </c>
      <c r="Q53" s="1004">
        <f t="shared" si="7"/>
        <v>19.399742715456537</v>
      </c>
      <c r="R53" s="980" t="s">
        <v>81</v>
      </c>
    </row>
    <row r="54" spans="1:18" s="58" customFormat="1" ht="8.25" customHeight="1">
      <c r="A54" s="960" t="s">
        <v>50</v>
      </c>
      <c r="B54" s="54" t="s">
        <v>145</v>
      </c>
      <c r="C54" s="49" t="s">
        <v>145</v>
      </c>
      <c r="D54" s="49" t="s">
        <v>145</v>
      </c>
      <c r="E54" s="49" t="s">
        <v>145</v>
      </c>
      <c r="F54" s="1005" t="s">
        <v>145</v>
      </c>
      <c r="G54" s="49"/>
      <c r="H54" s="1023"/>
      <c r="I54" s="1006"/>
      <c r="J54" s="48">
        <v>810707</v>
      </c>
      <c r="K54" s="233">
        <f>SUM(K4:K53)</f>
        <v>812871</v>
      </c>
      <c r="L54" s="49">
        <v>87690776</v>
      </c>
      <c r="M54" s="1007">
        <v>98905495</v>
      </c>
      <c r="N54" s="1008"/>
      <c r="O54" s="1009"/>
      <c r="P54" s="1010"/>
      <c r="Q54" s="1011"/>
      <c r="R54" s="980"/>
    </row>
    <row r="55" spans="1:18" s="58" customFormat="1" ht="8.25" customHeight="1" thickBot="1">
      <c r="A55" s="1012" t="s">
        <v>162</v>
      </c>
      <c r="B55" s="1013">
        <v>37174.79485793544</v>
      </c>
      <c r="C55" s="62">
        <v>54635</v>
      </c>
      <c r="D55" s="62">
        <v>68654.93730182598</v>
      </c>
      <c r="E55" s="62">
        <v>92022.4558422361</v>
      </c>
      <c r="F55" s="62">
        <v>112946.498</v>
      </c>
      <c r="G55" s="62">
        <v>108165.80589534814</v>
      </c>
      <c r="H55" s="1024">
        <v>121674.28165108609</v>
      </c>
      <c r="I55" s="67"/>
      <c r="J55" s="1014">
        <v>16214.14</v>
      </c>
      <c r="K55" s="1015">
        <f>K54/50</f>
        <v>16257.42</v>
      </c>
      <c r="L55" s="62">
        <v>1753815.52</v>
      </c>
      <c r="M55" s="1016">
        <f>M54/50</f>
        <v>1978109.9</v>
      </c>
      <c r="N55" s="1017">
        <f>(H55-G55)*100/G55</f>
        <v>12.48867481171229</v>
      </c>
      <c r="O55" s="1018">
        <f>(H55-$B55)*100/$B55</f>
        <v>227.3031690317805</v>
      </c>
      <c r="P55" s="1019">
        <v>1</v>
      </c>
      <c r="Q55" s="1020">
        <f>H55/H$55</f>
        <v>1</v>
      </c>
      <c r="R55" s="1021" t="s">
        <v>145</v>
      </c>
    </row>
  </sheetData>
  <mergeCells count="5">
    <mergeCell ref="A1:R1"/>
    <mergeCell ref="B2:I2"/>
    <mergeCell ref="J2:K2"/>
    <mergeCell ref="L2:M2"/>
    <mergeCell ref="P2:Q2"/>
  </mergeCells>
  <printOptions/>
  <pageMargins left="0.75" right="0.75" top="1" bottom="1" header="0.5" footer="0.5"/>
  <pageSetup horizontalDpi="600" verticalDpi="600" orientation="landscape" r:id="rId1"/>
  <ignoredErrors>
    <ignoredError sqref="K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Z1288"/>
  <sheetViews>
    <sheetView workbookViewId="0" topLeftCell="A1">
      <selection activeCell="K63" sqref="K63"/>
    </sheetView>
  </sheetViews>
  <sheetFormatPr defaultColWidth="9.140625" defaultRowHeight="8.25" customHeight="1"/>
  <cols>
    <col min="1" max="1" width="7.28125" style="3" bestFit="1" customWidth="1"/>
    <col min="2" max="2" width="4.421875" style="3" bestFit="1" customWidth="1"/>
    <col min="3" max="3" width="4.8515625" style="3" bestFit="1" customWidth="1"/>
    <col min="4" max="4" width="4.7109375" style="41" bestFit="1" customWidth="1"/>
    <col min="5" max="5" width="5.28125" style="41" bestFit="1" customWidth="1"/>
    <col min="6" max="6" width="5.57421875" style="10" bestFit="1" customWidth="1"/>
    <col min="7" max="7" width="5.28125" style="14" bestFit="1" customWidth="1"/>
    <col min="8" max="8" width="4.7109375" style="24" bestFit="1" customWidth="1"/>
    <col min="9" max="9" width="4.7109375" style="15" bestFit="1" customWidth="1"/>
    <col min="10" max="11" width="4.7109375" style="16" bestFit="1" customWidth="1"/>
    <col min="12" max="12" width="4.8515625" style="17" bestFit="1" customWidth="1"/>
    <col min="13" max="13" width="5.00390625" style="17" bestFit="1" customWidth="1"/>
    <col min="14" max="14" width="5.57421875" style="25" bestFit="1" customWidth="1"/>
    <col min="15" max="15" width="7.140625" style="26" bestFit="1" customWidth="1"/>
    <col min="16" max="16" width="5.8515625" style="23" customWidth="1"/>
    <col min="17" max="17" width="9.140625" style="38" customWidth="1"/>
    <col min="18" max="18" width="5.8515625" style="29" customWidth="1"/>
    <col min="19" max="19" width="5.28125" style="2" bestFit="1" customWidth="1"/>
    <col min="20" max="20" width="8.140625" style="3" customWidth="1"/>
    <col min="21" max="21" width="4.7109375" style="3" bestFit="1" customWidth="1"/>
    <col min="22" max="22" width="3.8515625" style="1" bestFit="1" customWidth="1"/>
    <col min="23" max="23" width="6.28125" style="1" customWidth="1"/>
    <col min="24" max="24" width="9.7109375" style="2" customWidth="1"/>
    <col min="25" max="25" width="6.421875" style="3" customWidth="1"/>
    <col min="26" max="26" width="16.8515625" style="3" customWidth="1"/>
    <col min="27" max="16384" width="9.140625" style="3" customWidth="1"/>
  </cols>
  <sheetData>
    <row r="1" spans="1:22" ht="8.25" customHeight="1" thickBot="1">
      <c r="A1" s="1751" t="s">
        <v>216</v>
      </c>
      <c r="B1" s="1751"/>
      <c r="C1" s="1751"/>
      <c r="D1" s="1751"/>
      <c r="E1" s="1751"/>
      <c r="F1" s="1751"/>
      <c r="G1" s="1751"/>
      <c r="H1" s="1751"/>
      <c r="I1" s="1751"/>
      <c r="J1" s="1751"/>
      <c r="K1" s="1751"/>
      <c r="L1" s="1751"/>
      <c r="M1" s="1751"/>
      <c r="N1" s="1751"/>
      <c r="O1" s="1751"/>
      <c r="P1" s="1751"/>
      <c r="Q1" s="1751"/>
      <c r="R1" s="1751"/>
      <c r="S1" s="1751"/>
      <c r="T1" s="1751"/>
      <c r="U1" s="1751"/>
      <c r="V1" s="1751"/>
    </row>
    <row r="2" spans="1:25" ht="8.25" customHeight="1">
      <c r="A2" s="843"/>
      <c r="B2" s="1752" t="s">
        <v>275</v>
      </c>
      <c r="C2" s="1753"/>
      <c r="D2" s="1753"/>
      <c r="E2" s="1753"/>
      <c r="F2" s="1753"/>
      <c r="G2" s="1753"/>
      <c r="H2" s="1753"/>
      <c r="I2" s="1753"/>
      <c r="J2" s="1753"/>
      <c r="K2" s="1753"/>
      <c r="L2" s="1753"/>
      <c r="M2" s="1754"/>
      <c r="N2" s="844"/>
      <c r="O2" s="845"/>
      <c r="P2" s="846"/>
      <c r="Q2" s="847"/>
      <c r="R2" s="848"/>
      <c r="S2" s="849"/>
      <c r="T2" s="850"/>
      <c r="U2" s="851"/>
      <c r="V2" s="852"/>
      <c r="X2" s="4"/>
      <c r="Y2" s="1"/>
    </row>
    <row r="3" spans="1:23" s="5" customFormat="1" ht="8.25" customHeight="1">
      <c r="A3" s="853"/>
      <c r="B3" s="854" t="s">
        <v>199</v>
      </c>
      <c r="C3" s="855" t="s">
        <v>199</v>
      </c>
      <c r="D3" s="856" t="s">
        <v>199</v>
      </c>
      <c r="E3" s="856" t="s">
        <v>199</v>
      </c>
      <c r="F3" s="856"/>
      <c r="G3" s="856" t="s">
        <v>145</v>
      </c>
      <c r="H3" s="857"/>
      <c r="I3" s="858"/>
      <c r="J3" s="859"/>
      <c r="K3" s="859"/>
      <c r="L3" s="944"/>
      <c r="M3" s="860"/>
      <c r="N3" s="1755" t="s">
        <v>200</v>
      </c>
      <c r="O3" s="1756"/>
      <c r="P3" s="862" t="s">
        <v>201</v>
      </c>
      <c r="Q3" s="863"/>
      <c r="R3" s="864" t="s">
        <v>202</v>
      </c>
      <c r="S3" s="861"/>
      <c r="T3" s="865" t="s">
        <v>161</v>
      </c>
      <c r="U3" s="866"/>
      <c r="V3" s="867"/>
      <c r="W3" s="1"/>
    </row>
    <row r="4" spans="1:26" ht="8.25" customHeight="1" thickBot="1">
      <c r="A4" s="868" t="s">
        <v>150</v>
      </c>
      <c r="B4" s="869">
        <v>1984</v>
      </c>
      <c r="C4" s="870">
        <v>1990</v>
      </c>
      <c r="D4" s="871">
        <v>1993</v>
      </c>
      <c r="E4" s="871">
        <v>1995</v>
      </c>
      <c r="F4" s="871">
        <v>1996</v>
      </c>
      <c r="G4" s="871">
        <v>2000</v>
      </c>
      <c r="H4" s="872">
        <v>2001</v>
      </c>
      <c r="I4" s="873">
        <v>2002</v>
      </c>
      <c r="J4" s="874">
        <v>2003</v>
      </c>
      <c r="K4" s="874">
        <v>2004</v>
      </c>
      <c r="L4" s="945">
        <v>2005</v>
      </c>
      <c r="M4" s="875" t="s">
        <v>157</v>
      </c>
      <c r="N4" s="876">
        <v>2004</v>
      </c>
      <c r="O4" s="877">
        <v>2005</v>
      </c>
      <c r="P4" s="878">
        <v>2004</v>
      </c>
      <c r="Q4" s="879">
        <v>2005</v>
      </c>
      <c r="R4" s="880" t="s">
        <v>154</v>
      </c>
      <c r="S4" s="881" t="s">
        <v>172</v>
      </c>
      <c r="T4" s="869">
        <v>2004</v>
      </c>
      <c r="U4" s="882">
        <v>2005</v>
      </c>
      <c r="V4" s="883" t="s">
        <v>152</v>
      </c>
      <c r="W4" s="4"/>
      <c r="X4" s="3"/>
      <c r="Z4" s="6"/>
    </row>
    <row r="5" spans="1:26" ht="8.25" customHeight="1">
      <c r="A5" s="884" t="s">
        <v>54</v>
      </c>
      <c r="B5" s="885">
        <v>3.525954946131244</v>
      </c>
      <c r="C5" s="886">
        <v>12.512030798845045</v>
      </c>
      <c r="D5" s="886">
        <v>1.5197568389057752</v>
      </c>
      <c r="E5" s="886">
        <v>1.513622603430878</v>
      </c>
      <c r="F5" s="886">
        <v>0.2008032128514056</v>
      </c>
      <c r="G5" s="886">
        <v>0.10030090270812438</v>
      </c>
      <c r="H5" s="886">
        <v>0</v>
      </c>
      <c r="I5" s="887">
        <v>0</v>
      </c>
      <c r="J5" s="887">
        <v>0</v>
      </c>
      <c r="K5" s="887">
        <v>0</v>
      </c>
      <c r="L5" s="948">
        <v>0</v>
      </c>
      <c r="M5" s="888">
        <f aca="true" t="shared" si="0" ref="M5:M36">RANK(L5,L$5:L$53,1)</f>
        <v>1</v>
      </c>
      <c r="N5" s="1591">
        <v>981</v>
      </c>
      <c r="O5" s="1593">
        <v>979</v>
      </c>
      <c r="P5" s="889">
        <v>0</v>
      </c>
      <c r="Q5" s="890">
        <v>0</v>
      </c>
      <c r="R5" s="891">
        <f aca="true" t="shared" si="1" ref="R5:R36">L5-K5</f>
        <v>0</v>
      </c>
      <c r="S5" s="892">
        <f>L5-B5</f>
        <v>-3.525954946131244</v>
      </c>
      <c r="T5" s="885">
        <v>0</v>
      </c>
      <c r="U5" s="893">
        <f>L5/L$56</f>
        <v>0</v>
      </c>
      <c r="V5" s="894" t="s">
        <v>54</v>
      </c>
      <c r="W5" s="7"/>
      <c r="X5" s="6"/>
      <c r="Y5" s="8"/>
      <c r="Z5" s="6"/>
    </row>
    <row r="6" spans="1:26" ht="8.25" customHeight="1">
      <c r="A6" s="895" t="s">
        <v>57</v>
      </c>
      <c r="B6" s="896">
        <v>0</v>
      </c>
      <c r="C6" s="897">
        <v>0</v>
      </c>
      <c r="D6" s="897">
        <v>54.45544554455446</v>
      </c>
      <c r="E6" s="897">
        <v>13.26530612244898</v>
      </c>
      <c r="F6" s="897">
        <v>4.9504950495049505</v>
      </c>
      <c r="G6" s="897">
        <v>1</v>
      </c>
      <c r="H6" s="897">
        <v>0</v>
      </c>
      <c r="I6" s="898">
        <v>0</v>
      </c>
      <c r="J6" s="898">
        <v>0</v>
      </c>
      <c r="K6" s="898">
        <v>0</v>
      </c>
      <c r="L6" s="949">
        <v>0</v>
      </c>
      <c r="M6" s="888">
        <f t="shared" si="0"/>
        <v>1</v>
      </c>
      <c r="N6" s="899">
        <v>43</v>
      </c>
      <c r="O6" s="900">
        <v>44</v>
      </c>
      <c r="P6" s="901">
        <v>0</v>
      </c>
      <c r="Q6" s="902">
        <v>0</v>
      </c>
      <c r="R6" s="903">
        <f t="shared" si="1"/>
        <v>0</v>
      </c>
      <c r="S6" s="892">
        <f>L6-B6</f>
        <v>0</v>
      </c>
      <c r="T6" s="896">
        <v>0</v>
      </c>
      <c r="U6" s="904">
        <f>L6/L$56</f>
        <v>0</v>
      </c>
      <c r="V6" s="905" t="s">
        <v>57</v>
      </c>
      <c r="W6" s="7"/>
      <c r="X6" s="6"/>
      <c r="Y6" s="8"/>
      <c r="Z6" s="6"/>
    </row>
    <row r="7" spans="1:26" ht="8.25" customHeight="1">
      <c r="A7" s="895" t="s">
        <v>59</v>
      </c>
      <c r="B7" s="896">
        <v>0.11173184357541899</v>
      </c>
      <c r="C7" s="897">
        <v>7.821782178217822</v>
      </c>
      <c r="D7" s="897">
        <v>1.6683022571148183</v>
      </c>
      <c r="E7" s="897">
        <v>0.42283298097251587</v>
      </c>
      <c r="F7" s="897">
        <v>0.38860103626943004</v>
      </c>
      <c r="G7" s="897">
        <v>0.5422993492407809</v>
      </c>
      <c r="H7" s="897">
        <v>0</v>
      </c>
      <c r="I7" s="898">
        <v>0</v>
      </c>
      <c r="J7" s="898">
        <v>0</v>
      </c>
      <c r="K7" s="898">
        <v>0</v>
      </c>
      <c r="L7" s="949">
        <v>0</v>
      </c>
      <c r="M7" s="888">
        <f t="shared" si="0"/>
        <v>1</v>
      </c>
      <c r="N7" s="899">
        <v>736</v>
      </c>
      <c r="O7" s="900">
        <v>744</v>
      </c>
      <c r="P7" s="901">
        <v>0</v>
      </c>
      <c r="Q7" s="902">
        <v>0</v>
      </c>
      <c r="R7" s="903">
        <f t="shared" si="1"/>
        <v>0</v>
      </c>
      <c r="S7" s="892">
        <f>L7-B7</f>
        <v>-0.11173184357541899</v>
      </c>
      <c r="T7" s="896">
        <v>0</v>
      </c>
      <c r="U7" s="904">
        <f>L7/L$56</f>
        <v>0</v>
      </c>
      <c r="V7" s="905" t="s">
        <v>59</v>
      </c>
      <c r="W7" s="7"/>
      <c r="X7" s="6"/>
      <c r="Y7" s="8"/>
      <c r="Z7" s="6"/>
    </row>
    <row r="8" spans="1:26" ht="8.25" customHeight="1">
      <c r="A8" s="895" t="s">
        <v>60</v>
      </c>
      <c r="B8" s="896">
        <v>0.4429678848283499</v>
      </c>
      <c r="C8" s="897">
        <v>12.943871706758307</v>
      </c>
      <c r="D8" s="897">
        <v>0</v>
      </c>
      <c r="E8" s="897">
        <v>0</v>
      </c>
      <c r="F8" s="897">
        <v>0</v>
      </c>
      <c r="G8" s="897">
        <v>0</v>
      </c>
      <c r="H8" s="897">
        <v>0</v>
      </c>
      <c r="I8" s="898">
        <v>0</v>
      </c>
      <c r="J8" s="898">
        <v>0</v>
      </c>
      <c r="K8" s="898">
        <v>0</v>
      </c>
      <c r="L8" s="949">
        <v>0</v>
      </c>
      <c r="M8" s="888">
        <f t="shared" si="0"/>
        <v>1</v>
      </c>
      <c r="N8" s="899">
        <v>722</v>
      </c>
      <c r="O8" s="900">
        <v>716</v>
      </c>
      <c r="P8" s="901">
        <v>0</v>
      </c>
      <c r="Q8" s="902">
        <v>0</v>
      </c>
      <c r="R8" s="903">
        <f t="shared" si="1"/>
        <v>0</v>
      </c>
      <c r="S8" s="892">
        <f>L8-B8</f>
        <v>-0.4429678848283499</v>
      </c>
      <c r="T8" s="896">
        <v>0</v>
      </c>
      <c r="U8" s="904">
        <f>L8/L$56</f>
        <v>0</v>
      </c>
      <c r="V8" s="905" t="s">
        <v>60</v>
      </c>
      <c r="W8" s="7"/>
      <c r="X8" s="6"/>
      <c r="Y8" s="8"/>
      <c r="Z8" s="6"/>
    </row>
    <row r="9" spans="1:26" ht="8.25" customHeight="1">
      <c r="A9" s="895" t="s">
        <v>61</v>
      </c>
      <c r="B9" s="896" t="s">
        <v>203</v>
      </c>
      <c r="C9" s="897" t="s">
        <v>203</v>
      </c>
      <c r="D9" s="897" t="s">
        <v>203</v>
      </c>
      <c r="E9" s="897" t="s">
        <v>203</v>
      </c>
      <c r="F9" s="897" t="s">
        <v>203</v>
      </c>
      <c r="G9" s="897" t="s">
        <v>203</v>
      </c>
      <c r="H9" s="897">
        <v>0</v>
      </c>
      <c r="I9" s="898">
        <v>0</v>
      </c>
      <c r="J9" s="898">
        <v>0</v>
      </c>
      <c r="K9" s="898">
        <v>0</v>
      </c>
      <c r="L9" s="949">
        <v>0</v>
      </c>
      <c r="M9" s="888">
        <f t="shared" si="0"/>
        <v>1</v>
      </c>
      <c r="N9" s="906">
        <v>6</v>
      </c>
      <c r="O9" s="907">
        <v>6</v>
      </c>
      <c r="P9" s="901">
        <v>0</v>
      </c>
      <c r="Q9" s="902">
        <v>0</v>
      </c>
      <c r="R9" s="903">
        <f t="shared" si="1"/>
        <v>0</v>
      </c>
      <c r="S9" s="892" t="s">
        <v>203</v>
      </c>
      <c r="T9" s="896" t="s">
        <v>203</v>
      </c>
      <c r="U9" s="904" t="s">
        <v>203</v>
      </c>
      <c r="V9" s="905" t="s">
        <v>61</v>
      </c>
      <c r="W9" s="7"/>
      <c r="X9" s="6"/>
      <c r="Y9" s="8"/>
      <c r="Z9" s="6"/>
    </row>
    <row r="10" spans="1:26" ht="8.25" customHeight="1">
      <c r="A10" s="895" t="s">
        <v>65</v>
      </c>
      <c r="B10" s="896">
        <v>1.0613207547169812</v>
      </c>
      <c r="C10" s="897">
        <v>0</v>
      </c>
      <c r="D10" s="897">
        <v>1.4545454545454546</v>
      </c>
      <c r="E10" s="897">
        <v>1.6969696969696972</v>
      </c>
      <c r="F10" s="897">
        <v>0.5861664712778429</v>
      </c>
      <c r="G10" s="897">
        <v>0</v>
      </c>
      <c r="H10" s="897">
        <v>0</v>
      </c>
      <c r="I10" s="898">
        <v>0</v>
      </c>
      <c r="J10" s="898">
        <v>0</v>
      </c>
      <c r="K10" s="898">
        <v>0</v>
      </c>
      <c r="L10" s="949">
        <v>0</v>
      </c>
      <c r="M10" s="888">
        <f t="shared" si="0"/>
        <v>1</v>
      </c>
      <c r="N10" s="899">
        <v>853</v>
      </c>
      <c r="O10" s="900">
        <v>853</v>
      </c>
      <c r="P10" s="901">
        <v>0</v>
      </c>
      <c r="Q10" s="902">
        <v>0</v>
      </c>
      <c r="R10" s="903">
        <f t="shared" si="1"/>
        <v>0</v>
      </c>
      <c r="S10" s="892">
        <f aca="true" t="shared" si="2" ref="S10:S53">L10-B10</f>
        <v>-1.0613207547169812</v>
      </c>
      <c r="T10" s="896">
        <v>0</v>
      </c>
      <c r="U10" s="904">
        <f aca="true" t="shared" si="3" ref="U10:U53">L10/L$56</f>
        <v>0</v>
      </c>
      <c r="V10" s="905" t="s">
        <v>65</v>
      </c>
      <c r="W10" s="7"/>
      <c r="X10" s="6"/>
      <c r="Y10" s="8"/>
      <c r="Z10" s="6"/>
    </row>
    <row r="11" spans="1:26" ht="8.25" customHeight="1">
      <c r="A11" s="895" t="s">
        <v>66</v>
      </c>
      <c r="B11" s="896">
        <v>25.535168195718654</v>
      </c>
      <c r="C11" s="897">
        <v>7.443820224719102</v>
      </c>
      <c r="D11" s="897">
        <v>4.871060171919771</v>
      </c>
      <c r="E11" s="897">
        <v>1.002865329512894</v>
      </c>
      <c r="F11" s="897">
        <v>0</v>
      </c>
      <c r="G11" s="897">
        <v>0.1440922190201729</v>
      </c>
      <c r="H11" s="897">
        <v>0</v>
      </c>
      <c r="I11" s="898">
        <v>0.7183908045977011</v>
      </c>
      <c r="J11" s="898">
        <v>0.14492753623188406</v>
      </c>
      <c r="K11" s="898">
        <v>0</v>
      </c>
      <c r="L11" s="949">
        <v>0</v>
      </c>
      <c r="M11" s="888">
        <f t="shared" si="0"/>
        <v>1</v>
      </c>
      <c r="N11" s="899">
        <v>671</v>
      </c>
      <c r="O11" s="900">
        <v>646</v>
      </c>
      <c r="P11" s="901">
        <v>0</v>
      </c>
      <c r="Q11" s="902">
        <v>0</v>
      </c>
      <c r="R11" s="903">
        <f t="shared" si="1"/>
        <v>0</v>
      </c>
      <c r="S11" s="892">
        <f t="shared" si="2"/>
        <v>-25.535168195718654</v>
      </c>
      <c r="T11" s="896">
        <v>0</v>
      </c>
      <c r="U11" s="904">
        <f t="shared" si="3"/>
        <v>0</v>
      </c>
      <c r="V11" s="905" t="s">
        <v>66</v>
      </c>
      <c r="W11" s="7"/>
      <c r="X11" s="6"/>
      <c r="Y11" s="8"/>
      <c r="Z11" s="6"/>
    </row>
    <row r="12" spans="1:26" ht="8.25" customHeight="1">
      <c r="A12" s="895" t="s">
        <v>67</v>
      </c>
      <c r="B12" s="896">
        <v>3.454231433506045</v>
      </c>
      <c r="C12" s="897">
        <v>0.5181347150259068</v>
      </c>
      <c r="D12" s="897">
        <v>0.7407407407407408</v>
      </c>
      <c r="E12" s="897">
        <v>7.649253731343284</v>
      </c>
      <c r="F12" s="897">
        <v>0</v>
      </c>
      <c r="G12" s="897">
        <v>0</v>
      </c>
      <c r="H12" s="897">
        <v>0</v>
      </c>
      <c r="I12" s="898">
        <v>0</v>
      </c>
      <c r="J12" s="898">
        <v>0</v>
      </c>
      <c r="K12" s="898">
        <v>0</v>
      </c>
      <c r="L12" s="949">
        <v>0</v>
      </c>
      <c r="M12" s="888">
        <f t="shared" si="0"/>
        <v>1</v>
      </c>
      <c r="N12" s="899">
        <v>552</v>
      </c>
      <c r="O12" s="900">
        <v>552</v>
      </c>
      <c r="P12" s="901">
        <v>0</v>
      </c>
      <c r="Q12" s="902">
        <v>0</v>
      </c>
      <c r="R12" s="903">
        <f t="shared" si="1"/>
        <v>0</v>
      </c>
      <c r="S12" s="892">
        <f t="shared" si="2"/>
        <v>-3.454231433506045</v>
      </c>
      <c r="T12" s="896">
        <v>0</v>
      </c>
      <c r="U12" s="904">
        <f t="shared" si="3"/>
        <v>0</v>
      </c>
      <c r="V12" s="905" t="s">
        <v>67</v>
      </c>
      <c r="W12" s="7"/>
      <c r="X12" s="6"/>
      <c r="Y12" s="8"/>
      <c r="Z12" s="6"/>
    </row>
    <row r="13" spans="1:26" ht="8.25" customHeight="1">
      <c r="A13" s="895" t="s">
        <v>69</v>
      </c>
      <c r="B13" s="896">
        <v>0</v>
      </c>
      <c r="C13" s="897">
        <v>1.1764705882352942</v>
      </c>
      <c r="D13" s="897">
        <v>0.6172839506172839</v>
      </c>
      <c r="E13" s="897">
        <v>2.4691358024691357</v>
      </c>
      <c r="F13" s="897">
        <v>2.4691358024691357</v>
      </c>
      <c r="G13" s="897">
        <v>0.6172839506172839</v>
      </c>
      <c r="H13" s="897">
        <v>0</v>
      </c>
      <c r="I13" s="898">
        <v>0.6172839506172839</v>
      </c>
      <c r="J13" s="898">
        <v>0</v>
      </c>
      <c r="K13" s="898">
        <v>0</v>
      </c>
      <c r="L13" s="949">
        <v>0</v>
      </c>
      <c r="M13" s="888">
        <f t="shared" si="0"/>
        <v>1</v>
      </c>
      <c r="N13" s="906">
        <v>90</v>
      </c>
      <c r="O13" s="907">
        <v>90</v>
      </c>
      <c r="P13" s="901">
        <v>0</v>
      </c>
      <c r="Q13" s="902">
        <v>0</v>
      </c>
      <c r="R13" s="903">
        <f t="shared" si="1"/>
        <v>0</v>
      </c>
      <c r="S13" s="892">
        <f t="shared" si="2"/>
        <v>0</v>
      </c>
      <c r="T13" s="896">
        <v>0</v>
      </c>
      <c r="U13" s="904">
        <f t="shared" si="3"/>
        <v>0</v>
      </c>
      <c r="V13" s="905" t="s">
        <v>69</v>
      </c>
      <c r="W13" s="7"/>
      <c r="X13" s="6"/>
      <c r="Y13" s="8"/>
      <c r="Z13" s="6"/>
    </row>
    <row r="14" spans="1:26" ht="8.25" customHeight="1">
      <c r="A14" s="895" t="s">
        <v>78</v>
      </c>
      <c r="B14" s="896">
        <v>0</v>
      </c>
      <c r="C14" s="897">
        <v>35.094339622641506</v>
      </c>
      <c r="D14" s="897">
        <v>3.5781544256120528</v>
      </c>
      <c r="E14" s="897">
        <v>6.226415094339623</v>
      </c>
      <c r="F14" s="897">
        <v>5.273069679849341</v>
      </c>
      <c r="G14" s="897">
        <v>0</v>
      </c>
      <c r="H14" s="897">
        <v>0</v>
      </c>
      <c r="I14" s="898">
        <v>0</v>
      </c>
      <c r="J14" s="898">
        <v>0</v>
      </c>
      <c r="K14" s="898">
        <v>0</v>
      </c>
      <c r="L14" s="949">
        <v>0</v>
      </c>
      <c r="M14" s="888">
        <f t="shared" si="0"/>
        <v>1</v>
      </c>
      <c r="N14" s="899">
        <v>521</v>
      </c>
      <c r="O14" s="907">
        <v>521</v>
      </c>
      <c r="P14" s="901">
        <v>0</v>
      </c>
      <c r="Q14" s="902">
        <v>0</v>
      </c>
      <c r="R14" s="903">
        <f t="shared" si="1"/>
        <v>0</v>
      </c>
      <c r="S14" s="892">
        <f t="shared" si="2"/>
        <v>0</v>
      </c>
      <c r="T14" s="896">
        <v>0</v>
      </c>
      <c r="U14" s="904">
        <f t="shared" si="3"/>
        <v>0</v>
      </c>
      <c r="V14" s="905" t="s">
        <v>78</v>
      </c>
      <c r="W14" s="7"/>
      <c r="X14" s="6"/>
      <c r="Y14" s="8"/>
      <c r="Z14" s="6"/>
    </row>
    <row r="15" spans="1:26" ht="8.25" customHeight="1">
      <c r="A15" s="895" t="s">
        <v>82</v>
      </c>
      <c r="B15" s="896">
        <v>29.353778751369113</v>
      </c>
      <c r="C15" s="897">
        <v>0.22075055187637968</v>
      </c>
      <c r="D15" s="897">
        <v>5.402425578831313</v>
      </c>
      <c r="E15" s="897">
        <v>8.968609865470851</v>
      </c>
      <c r="F15" s="897">
        <v>4.0358744394618835</v>
      </c>
      <c r="G15" s="897">
        <v>3.135498320268757</v>
      </c>
      <c r="H15" s="897">
        <v>0.11210762331838565</v>
      </c>
      <c r="I15" s="898">
        <v>0</v>
      </c>
      <c r="J15" s="898">
        <v>0</v>
      </c>
      <c r="K15" s="898">
        <v>0</v>
      </c>
      <c r="L15" s="949">
        <v>0</v>
      </c>
      <c r="M15" s="888">
        <f t="shared" si="0"/>
        <v>1</v>
      </c>
      <c r="N15" s="899">
        <v>844</v>
      </c>
      <c r="O15" s="907">
        <v>845</v>
      </c>
      <c r="P15" s="901">
        <v>0</v>
      </c>
      <c r="Q15" s="902">
        <v>0</v>
      </c>
      <c r="R15" s="903">
        <f t="shared" si="1"/>
        <v>0</v>
      </c>
      <c r="S15" s="892">
        <f t="shared" si="2"/>
        <v>-29.353778751369113</v>
      </c>
      <c r="T15" s="896">
        <v>0</v>
      </c>
      <c r="U15" s="904">
        <f t="shared" si="3"/>
        <v>0</v>
      </c>
      <c r="V15" s="905" t="s">
        <v>82</v>
      </c>
      <c r="W15" s="7"/>
      <c r="X15" s="6"/>
      <c r="Y15" s="8"/>
      <c r="Z15" s="6"/>
    </row>
    <row r="16" spans="1:26" ht="8.25" customHeight="1">
      <c r="A16" s="895" t="s">
        <v>83</v>
      </c>
      <c r="B16" s="896">
        <v>1.5904572564612325</v>
      </c>
      <c r="C16" s="897">
        <v>14.02805611222445</v>
      </c>
      <c r="D16" s="897">
        <v>0</v>
      </c>
      <c r="E16" s="897">
        <v>0</v>
      </c>
      <c r="F16" s="897">
        <v>3.75</v>
      </c>
      <c r="G16" s="897">
        <v>1.8789144050104383</v>
      </c>
      <c r="H16" s="897">
        <v>0</v>
      </c>
      <c r="I16" s="898">
        <v>0</v>
      </c>
      <c r="J16" s="898">
        <v>0</v>
      </c>
      <c r="K16" s="898">
        <v>0</v>
      </c>
      <c r="L16" s="949">
        <v>0</v>
      </c>
      <c r="M16" s="888">
        <f t="shared" si="0"/>
        <v>1</v>
      </c>
      <c r="N16" s="899">
        <v>480</v>
      </c>
      <c r="O16" s="907">
        <v>450</v>
      </c>
      <c r="P16" s="901">
        <v>0</v>
      </c>
      <c r="Q16" s="902">
        <v>0</v>
      </c>
      <c r="R16" s="903">
        <f t="shared" si="1"/>
        <v>0</v>
      </c>
      <c r="S16" s="892">
        <f t="shared" si="2"/>
        <v>-1.5904572564612325</v>
      </c>
      <c r="T16" s="896">
        <v>0</v>
      </c>
      <c r="U16" s="904">
        <f t="shared" si="3"/>
        <v>0</v>
      </c>
      <c r="V16" s="905" t="s">
        <v>83</v>
      </c>
      <c r="W16" s="7"/>
      <c r="X16" s="6"/>
      <c r="Y16" s="8"/>
      <c r="Z16" s="6"/>
    </row>
    <row r="17" spans="1:26" ht="8.25" customHeight="1">
      <c r="A17" s="895" t="s">
        <v>87</v>
      </c>
      <c r="B17" s="896">
        <v>0</v>
      </c>
      <c r="C17" s="897">
        <v>7.394957983193278</v>
      </c>
      <c r="D17" s="897">
        <v>0</v>
      </c>
      <c r="E17" s="897">
        <v>0</v>
      </c>
      <c r="F17" s="897">
        <v>0.3436426116838488</v>
      </c>
      <c r="G17" s="897">
        <v>0</v>
      </c>
      <c r="H17" s="897">
        <v>0</v>
      </c>
      <c r="I17" s="898">
        <v>0.1718213058419244</v>
      </c>
      <c r="J17" s="898">
        <v>0.1718213058419244</v>
      </c>
      <c r="K17" s="898">
        <v>0</v>
      </c>
      <c r="L17" s="949">
        <v>0</v>
      </c>
      <c r="M17" s="888">
        <f t="shared" si="0"/>
        <v>1</v>
      </c>
      <c r="N17" s="899">
        <v>554</v>
      </c>
      <c r="O17" s="907">
        <v>554</v>
      </c>
      <c r="P17" s="901">
        <v>0</v>
      </c>
      <c r="Q17" s="902">
        <v>0</v>
      </c>
      <c r="R17" s="903">
        <f t="shared" si="1"/>
        <v>0</v>
      </c>
      <c r="S17" s="892">
        <f t="shared" si="2"/>
        <v>0</v>
      </c>
      <c r="T17" s="896">
        <v>0</v>
      </c>
      <c r="U17" s="904">
        <f t="shared" si="3"/>
        <v>0</v>
      </c>
      <c r="V17" s="905" t="s">
        <v>87</v>
      </c>
      <c r="W17" s="7"/>
      <c r="X17" s="6"/>
      <c r="Y17" s="8"/>
      <c r="Z17" s="6"/>
    </row>
    <row r="18" spans="1:26" ht="8.25" customHeight="1">
      <c r="A18" s="895" t="s">
        <v>89</v>
      </c>
      <c r="B18" s="896">
        <v>42.857142857142854</v>
      </c>
      <c r="C18" s="897">
        <v>23.809523809523807</v>
      </c>
      <c r="D18" s="897">
        <v>0</v>
      </c>
      <c r="E18" s="897">
        <v>8.333333333333332</v>
      </c>
      <c r="F18" s="897">
        <v>8.333333333333332</v>
      </c>
      <c r="G18" s="897">
        <v>0</v>
      </c>
      <c r="H18" s="897">
        <v>0</v>
      </c>
      <c r="I18" s="898">
        <v>0</v>
      </c>
      <c r="J18" s="898">
        <v>0</v>
      </c>
      <c r="K18" s="898">
        <v>0</v>
      </c>
      <c r="L18" s="949">
        <v>0</v>
      </c>
      <c r="M18" s="888">
        <f t="shared" si="0"/>
        <v>1</v>
      </c>
      <c r="N18" s="899">
        <v>22</v>
      </c>
      <c r="O18" s="907">
        <v>22</v>
      </c>
      <c r="P18" s="901">
        <v>0</v>
      </c>
      <c r="Q18" s="902">
        <v>0</v>
      </c>
      <c r="R18" s="903">
        <f t="shared" si="1"/>
        <v>0</v>
      </c>
      <c r="S18" s="892">
        <f t="shared" si="2"/>
        <v>-42.857142857142854</v>
      </c>
      <c r="T18" s="896">
        <v>0</v>
      </c>
      <c r="U18" s="904">
        <f t="shared" si="3"/>
        <v>0</v>
      </c>
      <c r="V18" s="905" t="s">
        <v>89</v>
      </c>
      <c r="W18" s="7"/>
      <c r="X18" s="6"/>
      <c r="Y18" s="8"/>
      <c r="Z18" s="6"/>
    </row>
    <row r="19" spans="1:26" ht="8.25" customHeight="1">
      <c r="A19" s="895" t="s">
        <v>90</v>
      </c>
      <c r="B19" s="896">
        <v>1.634472511144131</v>
      </c>
      <c r="C19" s="897">
        <v>7.13224368499257</v>
      </c>
      <c r="D19" s="897">
        <v>2.262443438914027</v>
      </c>
      <c r="E19" s="897">
        <v>0</v>
      </c>
      <c r="F19" s="897">
        <v>0</v>
      </c>
      <c r="G19" s="897">
        <v>0</v>
      </c>
      <c r="H19" s="897">
        <v>0</v>
      </c>
      <c r="I19" s="898">
        <v>4.9853372434017595</v>
      </c>
      <c r="J19" s="898">
        <v>0.14619883040935672</v>
      </c>
      <c r="K19" s="898">
        <v>0</v>
      </c>
      <c r="L19" s="949">
        <v>0</v>
      </c>
      <c r="M19" s="888">
        <f t="shared" si="0"/>
        <v>1</v>
      </c>
      <c r="N19" s="906">
        <v>682</v>
      </c>
      <c r="O19" s="907">
        <v>577</v>
      </c>
      <c r="P19" s="901">
        <v>0</v>
      </c>
      <c r="Q19" s="902">
        <v>0</v>
      </c>
      <c r="R19" s="903">
        <f t="shared" si="1"/>
        <v>0</v>
      </c>
      <c r="S19" s="892">
        <f t="shared" si="2"/>
        <v>-1.634472511144131</v>
      </c>
      <c r="T19" s="896">
        <v>0</v>
      </c>
      <c r="U19" s="904">
        <f t="shared" si="3"/>
        <v>0</v>
      </c>
      <c r="V19" s="905" t="s">
        <v>90</v>
      </c>
      <c r="W19" s="7"/>
      <c r="X19" s="6"/>
      <c r="Y19" s="8"/>
      <c r="Z19" s="6"/>
    </row>
    <row r="20" spans="1:26" ht="8.25" customHeight="1">
      <c r="A20" s="895" t="s">
        <v>95</v>
      </c>
      <c r="B20" s="896">
        <v>5.137844611528822</v>
      </c>
      <c r="C20" s="897">
        <v>9.137709137709138</v>
      </c>
      <c r="D20" s="897">
        <v>1.1661807580174928</v>
      </c>
      <c r="E20" s="897">
        <v>7.627118644067797</v>
      </c>
      <c r="F20" s="897">
        <v>0.42134831460674155</v>
      </c>
      <c r="G20" s="897">
        <v>0</v>
      </c>
      <c r="H20" s="897">
        <v>0</v>
      </c>
      <c r="I20" s="898">
        <v>0</v>
      </c>
      <c r="J20" s="898">
        <v>0</v>
      </c>
      <c r="K20" s="898">
        <v>0</v>
      </c>
      <c r="L20" s="949">
        <v>0</v>
      </c>
      <c r="M20" s="888">
        <f t="shared" si="0"/>
        <v>1</v>
      </c>
      <c r="N20" s="906">
        <v>664</v>
      </c>
      <c r="O20" s="907">
        <v>665</v>
      </c>
      <c r="P20" s="901">
        <v>0</v>
      </c>
      <c r="Q20" s="902">
        <v>0</v>
      </c>
      <c r="R20" s="903">
        <f t="shared" si="1"/>
        <v>0</v>
      </c>
      <c r="S20" s="892">
        <f t="shared" si="2"/>
        <v>-5.137844611528822</v>
      </c>
      <c r="T20" s="896">
        <v>0</v>
      </c>
      <c r="U20" s="904">
        <f t="shared" si="3"/>
        <v>0</v>
      </c>
      <c r="V20" s="905" t="s">
        <v>95</v>
      </c>
      <c r="W20" s="7"/>
      <c r="X20" s="6"/>
      <c r="Y20" s="8"/>
      <c r="Z20" s="6"/>
    </row>
    <row r="21" spans="1:26" ht="8.25" customHeight="1">
      <c r="A21" s="895" t="s">
        <v>92</v>
      </c>
      <c r="B21" s="896">
        <v>1.7879948914431671</v>
      </c>
      <c r="C21" s="897">
        <v>7.307692307692308</v>
      </c>
      <c r="D21" s="897">
        <v>1.891891891891892</v>
      </c>
      <c r="E21" s="897">
        <v>0.13531799729364005</v>
      </c>
      <c r="F21" s="897">
        <v>0</v>
      </c>
      <c r="G21" s="897">
        <v>0</v>
      </c>
      <c r="H21" s="897">
        <v>0</v>
      </c>
      <c r="I21" s="898">
        <v>0.1360544217687075</v>
      </c>
      <c r="J21" s="898">
        <v>0.1466275659824047</v>
      </c>
      <c r="K21" s="898">
        <v>0.1440922190201729</v>
      </c>
      <c r="L21" s="949">
        <v>0</v>
      </c>
      <c r="M21" s="888">
        <f t="shared" si="0"/>
        <v>1</v>
      </c>
      <c r="N21" s="906">
        <v>694</v>
      </c>
      <c r="O21" s="907">
        <v>691</v>
      </c>
      <c r="P21" s="901">
        <v>1</v>
      </c>
      <c r="Q21" s="902">
        <v>0</v>
      </c>
      <c r="R21" s="903">
        <f t="shared" si="1"/>
        <v>-0.1440922190201729</v>
      </c>
      <c r="S21" s="892">
        <f t="shared" si="2"/>
        <v>-1.7879948914431671</v>
      </c>
      <c r="T21" s="896">
        <v>0.07145560500492468</v>
      </c>
      <c r="U21" s="904">
        <f t="shared" si="3"/>
        <v>0</v>
      </c>
      <c r="V21" s="905" t="s">
        <v>92</v>
      </c>
      <c r="W21" s="7"/>
      <c r="X21" s="6"/>
      <c r="Y21" s="8"/>
      <c r="Z21" s="6"/>
    </row>
    <row r="22" spans="1:26" ht="8.25" customHeight="1">
      <c r="A22" s="895" t="s">
        <v>91</v>
      </c>
      <c r="B22" s="896">
        <v>0</v>
      </c>
      <c r="C22" s="897">
        <v>0</v>
      </c>
      <c r="D22" s="897">
        <v>7.6069730586370845</v>
      </c>
      <c r="E22" s="897">
        <v>4.610492845786964</v>
      </c>
      <c r="F22" s="897">
        <v>4.610492845786964</v>
      </c>
      <c r="G22" s="897">
        <v>2.8616852146263914</v>
      </c>
      <c r="H22" s="897">
        <v>0.3179650238473768</v>
      </c>
      <c r="I22" s="898">
        <v>0.47770700636942676</v>
      </c>
      <c r="J22" s="898">
        <v>0</v>
      </c>
      <c r="K22" s="898">
        <v>0.16420361247947454</v>
      </c>
      <c r="L22" s="949">
        <v>0</v>
      </c>
      <c r="M22" s="888">
        <f t="shared" si="0"/>
        <v>1</v>
      </c>
      <c r="N22" s="906">
        <v>609</v>
      </c>
      <c r="O22" s="907">
        <v>611</v>
      </c>
      <c r="P22" s="901">
        <v>1</v>
      </c>
      <c r="Q22" s="902">
        <v>0</v>
      </c>
      <c r="R22" s="903">
        <f t="shared" si="1"/>
        <v>-0.16420361247947454</v>
      </c>
      <c r="S22" s="892">
        <f t="shared" si="2"/>
        <v>0</v>
      </c>
      <c r="T22" s="896">
        <v>0.08142888320758247</v>
      </c>
      <c r="U22" s="904">
        <f t="shared" si="3"/>
        <v>0</v>
      </c>
      <c r="V22" s="905" t="s">
        <v>91</v>
      </c>
      <c r="W22" s="7"/>
      <c r="X22" s="6"/>
      <c r="Y22" s="8"/>
      <c r="Z22" s="6"/>
    </row>
    <row r="23" spans="1:26" ht="8.25" customHeight="1">
      <c r="A23" s="895" t="s">
        <v>85</v>
      </c>
      <c r="B23" s="896">
        <v>3.6405005688282137</v>
      </c>
      <c r="C23" s="897">
        <v>2.715466351829988</v>
      </c>
      <c r="D23" s="897">
        <v>3.939393939393939</v>
      </c>
      <c r="E23" s="897">
        <v>0</v>
      </c>
      <c r="F23" s="897">
        <v>0</v>
      </c>
      <c r="G23" s="897">
        <v>0</v>
      </c>
      <c r="H23" s="897">
        <v>0.24125452352231605</v>
      </c>
      <c r="I23" s="898">
        <v>0.24125452352231605</v>
      </c>
      <c r="J23" s="898">
        <v>0</v>
      </c>
      <c r="K23" s="898">
        <v>0.2762430939226519</v>
      </c>
      <c r="L23" s="949">
        <v>0</v>
      </c>
      <c r="M23" s="888">
        <f t="shared" si="0"/>
        <v>1</v>
      </c>
      <c r="N23" s="906">
        <v>724</v>
      </c>
      <c r="O23" s="907">
        <v>724</v>
      </c>
      <c r="P23" s="901">
        <v>2</v>
      </c>
      <c r="Q23" s="902">
        <v>0</v>
      </c>
      <c r="R23" s="903">
        <f t="shared" si="1"/>
        <v>-0.2762430939226519</v>
      </c>
      <c r="S23" s="892">
        <f t="shared" si="2"/>
        <v>-3.6405005688282137</v>
      </c>
      <c r="T23" s="896">
        <v>0.13698947478844675</v>
      </c>
      <c r="U23" s="904">
        <f t="shared" si="3"/>
        <v>0</v>
      </c>
      <c r="V23" s="905" t="s">
        <v>85</v>
      </c>
      <c r="W23" s="7"/>
      <c r="X23" s="6"/>
      <c r="Y23" s="8"/>
      <c r="Z23" s="6"/>
    </row>
    <row r="24" spans="1:26" ht="8.25" customHeight="1">
      <c r="A24" s="895" t="s">
        <v>71</v>
      </c>
      <c r="B24" s="896">
        <v>3.6363636363636362</v>
      </c>
      <c r="C24" s="897">
        <v>1.9169329073482428</v>
      </c>
      <c r="D24" s="897">
        <v>1.3333333333333335</v>
      </c>
      <c r="E24" s="897">
        <v>0</v>
      </c>
      <c r="F24" s="897">
        <v>0</v>
      </c>
      <c r="G24" s="897">
        <v>0.3194888178913738</v>
      </c>
      <c r="H24" s="897">
        <v>0</v>
      </c>
      <c r="I24" s="898">
        <v>0</v>
      </c>
      <c r="J24" s="898">
        <v>0</v>
      </c>
      <c r="K24" s="898">
        <v>0.3194888178913738</v>
      </c>
      <c r="L24" s="949">
        <v>0</v>
      </c>
      <c r="M24" s="888">
        <f t="shared" si="0"/>
        <v>1</v>
      </c>
      <c r="N24" s="906">
        <v>313</v>
      </c>
      <c r="O24" s="907">
        <v>298</v>
      </c>
      <c r="P24" s="901">
        <v>1</v>
      </c>
      <c r="Q24" s="902">
        <v>0</v>
      </c>
      <c r="R24" s="903">
        <f t="shared" si="1"/>
        <v>-0.3194888178913738</v>
      </c>
      <c r="S24" s="892">
        <f t="shared" si="2"/>
        <v>-3.6363636363636362</v>
      </c>
      <c r="T24" s="896">
        <v>0.15843511141667005</v>
      </c>
      <c r="U24" s="904">
        <f t="shared" si="3"/>
        <v>0</v>
      </c>
      <c r="V24" s="905" t="s">
        <v>71</v>
      </c>
      <c r="W24" s="7"/>
      <c r="X24" s="6"/>
      <c r="Y24" s="8"/>
      <c r="Z24" s="6"/>
    </row>
    <row r="25" spans="1:26" ht="8.25" customHeight="1">
      <c r="A25" s="895" t="s">
        <v>73</v>
      </c>
      <c r="B25" s="896">
        <v>2.7298850574712645</v>
      </c>
      <c r="C25" s="897">
        <v>6.540697674418605</v>
      </c>
      <c r="D25" s="897">
        <v>32.59911894273127</v>
      </c>
      <c r="E25" s="942">
        <v>8.836524300441827</v>
      </c>
      <c r="F25" s="942">
        <v>6.31424375917768</v>
      </c>
      <c r="G25" s="897">
        <v>0</v>
      </c>
      <c r="H25" s="897">
        <v>0</v>
      </c>
      <c r="I25" s="898">
        <v>0</v>
      </c>
      <c r="J25" s="898">
        <v>0.43923865300146414</v>
      </c>
      <c r="K25" s="898">
        <v>0.5856515373352855</v>
      </c>
      <c r="L25" s="949">
        <v>0</v>
      </c>
      <c r="M25" s="888">
        <f t="shared" si="0"/>
        <v>1</v>
      </c>
      <c r="N25" s="906">
        <v>683</v>
      </c>
      <c r="O25" s="907">
        <v>680</v>
      </c>
      <c r="P25" s="901">
        <v>4</v>
      </c>
      <c r="Q25" s="902">
        <v>0</v>
      </c>
      <c r="R25" s="903">
        <f t="shared" si="1"/>
        <v>-0.5856515373352855</v>
      </c>
      <c r="S25" s="892">
        <f t="shared" si="2"/>
        <v>-2.7298850574712645</v>
      </c>
      <c r="T25" s="896">
        <v>0.290425709361158</v>
      </c>
      <c r="U25" s="904">
        <f t="shared" si="3"/>
        <v>0</v>
      </c>
      <c r="V25" s="905" t="s">
        <v>73</v>
      </c>
      <c r="W25" s="7"/>
      <c r="X25" s="6"/>
      <c r="Y25" s="8"/>
      <c r="Z25" s="6"/>
    </row>
    <row r="26" spans="1:26" ht="8.25" customHeight="1">
      <c r="A26" s="895" t="s">
        <v>80</v>
      </c>
      <c r="B26" s="896">
        <v>0.6097560975609756</v>
      </c>
      <c r="C26" s="897">
        <v>9.444444444444445</v>
      </c>
      <c r="D26" s="897">
        <v>0.5681818181818182</v>
      </c>
      <c r="E26" s="897">
        <v>0</v>
      </c>
      <c r="F26" s="897">
        <v>0</v>
      </c>
      <c r="G26" s="897">
        <v>0</v>
      </c>
      <c r="H26" s="897">
        <v>0</v>
      </c>
      <c r="I26" s="898">
        <v>0</v>
      </c>
      <c r="J26" s="898">
        <v>1.6304347826086956</v>
      </c>
      <c r="K26" s="898">
        <v>1.6304347826086956</v>
      </c>
      <c r="L26" s="949">
        <v>0</v>
      </c>
      <c r="M26" s="888">
        <f t="shared" si="0"/>
        <v>1</v>
      </c>
      <c r="N26" s="906">
        <v>184</v>
      </c>
      <c r="O26" s="907">
        <v>151</v>
      </c>
      <c r="P26" s="901">
        <v>3</v>
      </c>
      <c r="Q26" s="902">
        <v>0</v>
      </c>
      <c r="R26" s="903">
        <f t="shared" si="1"/>
        <v>-1.6304347826086956</v>
      </c>
      <c r="S26" s="892">
        <f t="shared" si="2"/>
        <v>-0.6097560975609756</v>
      </c>
      <c r="T26" s="896">
        <v>0.8085357044578977</v>
      </c>
      <c r="U26" s="904">
        <f t="shared" si="3"/>
        <v>0</v>
      </c>
      <c r="V26" s="905" t="s">
        <v>80</v>
      </c>
      <c r="W26" s="7"/>
      <c r="X26" s="6"/>
      <c r="Y26" s="8"/>
      <c r="Z26" s="6"/>
    </row>
    <row r="27" spans="1:26" ht="8.25" customHeight="1">
      <c r="A27" s="895" t="s">
        <v>93</v>
      </c>
      <c r="B27" s="896">
        <v>3.247038174637999</v>
      </c>
      <c r="C27" s="897">
        <v>1.0955302366345312</v>
      </c>
      <c r="D27" s="897">
        <v>0</v>
      </c>
      <c r="E27" s="897">
        <v>9.152086137281291</v>
      </c>
      <c r="F27" s="897">
        <v>0.5444646098003629</v>
      </c>
      <c r="G27" s="897">
        <v>0.41417395306028537</v>
      </c>
      <c r="H27" s="897">
        <v>0.3615002259376412</v>
      </c>
      <c r="I27" s="898">
        <v>0.3186162949476559</v>
      </c>
      <c r="J27" s="898">
        <v>0.04562043795620438</v>
      </c>
      <c r="K27" s="898">
        <v>0.04562043795620438</v>
      </c>
      <c r="L27" s="949">
        <v>0.09128251939753537</v>
      </c>
      <c r="M27" s="888">
        <f t="shared" si="0"/>
        <v>23</v>
      </c>
      <c r="N27" s="906">
        <v>2192</v>
      </c>
      <c r="O27" s="907">
        <v>2191</v>
      </c>
      <c r="P27" s="901">
        <v>1</v>
      </c>
      <c r="Q27" s="902">
        <v>2</v>
      </c>
      <c r="R27" s="903">
        <f t="shared" si="1"/>
        <v>0.04566208144133099</v>
      </c>
      <c r="S27" s="892">
        <f t="shared" si="2"/>
        <v>-3.1557556552404638</v>
      </c>
      <c r="T27" s="896">
        <v>0.022623261803566483</v>
      </c>
      <c r="U27" s="904">
        <f t="shared" si="3"/>
        <v>0.05285120606170836</v>
      </c>
      <c r="V27" s="905" t="s">
        <v>93</v>
      </c>
      <c r="W27" s="7"/>
      <c r="X27" s="6"/>
      <c r="Y27" s="8"/>
      <c r="Z27" s="6"/>
    </row>
    <row r="28" spans="1:26" ht="8.25" customHeight="1">
      <c r="A28" s="895" t="s">
        <v>64</v>
      </c>
      <c r="B28" s="896">
        <v>6.3099041533546325</v>
      </c>
      <c r="C28" s="897">
        <v>5.724381625441696</v>
      </c>
      <c r="D28" s="897">
        <v>8.233638282899367</v>
      </c>
      <c r="E28" s="897">
        <v>3.337696335078534</v>
      </c>
      <c r="F28" s="897">
        <v>1.9723865877712032</v>
      </c>
      <c r="G28" s="897">
        <v>0.528052805280528</v>
      </c>
      <c r="H28" s="897">
        <v>0.528052805280528</v>
      </c>
      <c r="I28" s="898">
        <v>0</v>
      </c>
      <c r="J28" s="898">
        <v>0</v>
      </c>
      <c r="K28" s="898">
        <v>0.20174848688634836</v>
      </c>
      <c r="L28" s="949">
        <v>0.2050580997949419</v>
      </c>
      <c r="M28" s="888">
        <f t="shared" si="0"/>
        <v>24</v>
      </c>
      <c r="N28" s="906">
        <v>1487</v>
      </c>
      <c r="O28" s="907">
        <v>1463</v>
      </c>
      <c r="P28" s="901">
        <v>3</v>
      </c>
      <c r="Q28" s="902">
        <v>3</v>
      </c>
      <c r="R28" s="903">
        <f t="shared" si="1"/>
        <v>0.003309612908593551</v>
      </c>
      <c r="S28" s="892">
        <f t="shared" si="2"/>
        <v>-6.10484605355969</v>
      </c>
      <c r="T28" s="896">
        <v>0.10004745771368742</v>
      </c>
      <c r="U28" s="904">
        <f t="shared" si="3"/>
        <v>0.11872555620082333</v>
      </c>
      <c r="V28" s="905" t="s">
        <v>64</v>
      </c>
      <c r="W28" s="7"/>
      <c r="X28" s="6"/>
      <c r="Y28" s="8"/>
      <c r="Z28" s="6"/>
    </row>
    <row r="29" spans="1:26" ht="8.25" customHeight="1">
      <c r="A29" s="895" t="s">
        <v>63</v>
      </c>
      <c r="B29" s="896">
        <v>19.662921348314608</v>
      </c>
      <c r="C29" s="897">
        <v>22.830188679245282</v>
      </c>
      <c r="D29" s="897">
        <v>8.270676691729323</v>
      </c>
      <c r="E29" s="897">
        <v>4.6992481203007515</v>
      </c>
      <c r="F29" s="897">
        <v>3.195488721804511</v>
      </c>
      <c r="G29" s="897">
        <v>1.520912547528517</v>
      </c>
      <c r="H29" s="897">
        <v>1.520912547528517</v>
      </c>
      <c r="I29" s="898">
        <v>1.520912547528517</v>
      </c>
      <c r="J29" s="898">
        <v>0.38022813688212925</v>
      </c>
      <c r="K29" s="898">
        <v>0.3838771593090211</v>
      </c>
      <c r="L29" s="949">
        <v>0.3838771593090211</v>
      </c>
      <c r="M29" s="888">
        <f t="shared" si="0"/>
        <v>25</v>
      </c>
      <c r="N29" s="906">
        <v>521</v>
      </c>
      <c r="O29" s="907">
        <v>521</v>
      </c>
      <c r="P29" s="901">
        <v>2</v>
      </c>
      <c r="Q29" s="902">
        <v>2</v>
      </c>
      <c r="R29" s="903">
        <f t="shared" si="1"/>
        <v>0</v>
      </c>
      <c r="S29" s="892">
        <f t="shared" si="2"/>
        <v>-19.27904418900559</v>
      </c>
      <c r="T29" s="896">
        <v>0.19036541218202582</v>
      </c>
      <c r="U29" s="904">
        <f t="shared" si="3"/>
        <v>0.22225910265106144</v>
      </c>
      <c r="V29" s="905" t="s">
        <v>63</v>
      </c>
      <c r="W29" s="7"/>
      <c r="X29" s="6"/>
      <c r="Y29" s="8"/>
      <c r="Z29" s="6"/>
    </row>
    <row r="30" spans="1:26" ht="8.25" customHeight="1">
      <c r="A30" s="895" t="s">
        <v>76</v>
      </c>
      <c r="B30" s="896">
        <v>10.626702997275205</v>
      </c>
      <c r="C30" s="897">
        <v>13.81118881118881</v>
      </c>
      <c r="D30" s="897">
        <v>8.465608465608465</v>
      </c>
      <c r="E30" s="897">
        <v>3.7852112676056335</v>
      </c>
      <c r="F30" s="897">
        <v>3.781882145998241</v>
      </c>
      <c r="G30" s="897">
        <v>1.0582010582010581</v>
      </c>
      <c r="H30" s="897">
        <v>1.4096916299559472</v>
      </c>
      <c r="I30" s="898">
        <v>1.4096916299559472</v>
      </c>
      <c r="J30" s="898">
        <v>0.6194690265486725</v>
      </c>
      <c r="K30" s="898">
        <v>0.7971656333038087</v>
      </c>
      <c r="L30" s="949">
        <v>0.5314437555358724</v>
      </c>
      <c r="M30" s="888">
        <f t="shared" si="0"/>
        <v>26</v>
      </c>
      <c r="N30" s="906">
        <v>1129</v>
      </c>
      <c r="O30" s="907">
        <v>1129</v>
      </c>
      <c r="P30" s="901">
        <v>9</v>
      </c>
      <c r="Q30" s="902">
        <v>6</v>
      </c>
      <c r="R30" s="903">
        <f t="shared" si="1"/>
        <v>-0.2657218777679363</v>
      </c>
      <c r="S30" s="892">
        <f t="shared" si="2"/>
        <v>-10.095259241739331</v>
      </c>
      <c r="T30" s="896">
        <v>0.39531595116099166</v>
      </c>
      <c r="U30" s="904">
        <f t="shared" si="3"/>
        <v>0.3076979428198486</v>
      </c>
      <c r="V30" s="905" t="s">
        <v>76</v>
      </c>
      <c r="W30" s="7"/>
      <c r="X30" s="6"/>
      <c r="Y30" s="8"/>
      <c r="Z30" s="6"/>
    </row>
    <row r="31" spans="1:26" ht="8.25" customHeight="1">
      <c r="A31" s="895" t="s">
        <v>70</v>
      </c>
      <c r="B31" s="896">
        <v>24.60732984293194</v>
      </c>
      <c r="C31" s="897">
        <v>6.508875739644971</v>
      </c>
      <c r="D31" s="897">
        <v>9.691629955947137</v>
      </c>
      <c r="E31" s="897">
        <v>0.4405286343612335</v>
      </c>
      <c r="F31" s="897">
        <v>0.4405286343612335</v>
      </c>
      <c r="G31" s="897">
        <v>0</v>
      </c>
      <c r="H31" s="897">
        <v>0.44052863436123346</v>
      </c>
      <c r="I31" s="898">
        <v>0.44052863436123346</v>
      </c>
      <c r="J31" s="898">
        <v>0.5494505494505495</v>
      </c>
      <c r="K31" s="898">
        <v>2.73224043715847</v>
      </c>
      <c r="L31" s="949">
        <v>0.5494505494505495</v>
      </c>
      <c r="M31" s="888">
        <f t="shared" si="0"/>
        <v>27</v>
      </c>
      <c r="N31" s="906">
        <v>183</v>
      </c>
      <c r="O31" s="907">
        <v>182</v>
      </c>
      <c r="P31" s="901">
        <v>5</v>
      </c>
      <c r="Q31" s="902">
        <v>1</v>
      </c>
      <c r="R31" s="903">
        <f t="shared" si="1"/>
        <v>-2.18278988770792</v>
      </c>
      <c r="S31" s="892">
        <f t="shared" si="2"/>
        <v>-24.05787929348139</v>
      </c>
      <c r="T31" s="896">
        <v>1.3549232205851838</v>
      </c>
      <c r="U31" s="904">
        <f t="shared" si="3"/>
        <v>0.31812360571759074</v>
      </c>
      <c r="V31" s="905" t="s">
        <v>70</v>
      </c>
      <c r="W31" s="7"/>
      <c r="X31" s="6"/>
      <c r="Y31" s="8"/>
      <c r="Z31" s="6"/>
    </row>
    <row r="32" spans="1:26" ht="8.25" customHeight="1">
      <c r="A32" s="895" t="s">
        <v>74</v>
      </c>
      <c r="B32" s="896">
        <v>28.519417475728154</v>
      </c>
      <c r="C32" s="897">
        <v>26.2782401902497</v>
      </c>
      <c r="D32" s="897">
        <v>0.20491803278688525</v>
      </c>
      <c r="E32" s="897">
        <v>0.24691358024691357</v>
      </c>
      <c r="F32" s="897">
        <v>0.2472187886279357</v>
      </c>
      <c r="G32" s="897">
        <v>1.1166253101736971</v>
      </c>
      <c r="H32" s="897">
        <v>1.2391573729863692</v>
      </c>
      <c r="I32" s="897">
        <v>0.37220843672456577</v>
      </c>
      <c r="J32" s="897">
        <v>2.247191011235955</v>
      </c>
      <c r="K32" s="897">
        <v>3.4912718204488775</v>
      </c>
      <c r="L32" s="950">
        <v>0.6257822277847309</v>
      </c>
      <c r="M32" s="888">
        <f t="shared" si="0"/>
        <v>28</v>
      </c>
      <c r="N32" s="906">
        <v>802</v>
      </c>
      <c r="O32" s="907">
        <v>799</v>
      </c>
      <c r="P32" s="901">
        <v>28</v>
      </c>
      <c r="Q32" s="902">
        <v>5</v>
      </c>
      <c r="R32" s="903">
        <f t="shared" si="1"/>
        <v>-2.8654895926641464</v>
      </c>
      <c r="S32" s="892">
        <f t="shared" si="2"/>
        <v>-27.893635247943422</v>
      </c>
      <c r="T32" s="896">
        <v>1.731328324757726</v>
      </c>
      <c r="U32" s="904">
        <f t="shared" si="3"/>
        <v>0.36231849962829477</v>
      </c>
      <c r="V32" s="905" t="s">
        <v>74</v>
      </c>
      <c r="W32" s="7"/>
      <c r="X32" s="6"/>
      <c r="Y32" s="8"/>
      <c r="Z32" s="6"/>
    </row>
    <row r="33" spans="1:26" ht="8.25" customHeight="1">
      <c r="A33" s="895" t="s">
        <v>56</v>
      </c>
      <c r="B33" s="896">
        <v>16.81877444589309</v>
      </c>
      <c r="C33" s="897">
        <v>10.21437578814628</v>
      </c>
      <c r="D33" s="897">
        <v>18.489583333333336</v>
      </c>
      <c r="E33" s="897">
        <v>33.72395833333333</v>
      </c>
      <c r="F33" s="897">
        <v>23.046875</v>
      </c>
      <c r="G33" s="897">
        <v>0</v>
      </c>
      <c r="H33" s="897">
        <v>0.13020833333333334</v>
      </c>
      <c r="I33" s="897">
        <v>8.441558441558442</v>
      </c>
      <c r="J33" s="897">
        <v>6.122448979591836</v>
      </c>
      <c r="K33" s="897">
        <v>2.0408163265306123</v>
      </c>
      <c r="L33" s="950">
        <v>1.1661807580174928</v>
      </c>
      <c r="M33" s="888">
        <f t="shared" si="0"/>
        <v>29</v>
      </c>
      <c r="N33" s="906">
        <v>686</v>
      </c>
      <c r="O33" s="907">
        <v>686</v>
      </c>
      <c r="P33" s="901">
        <v>14</v>
      </c>
      <c r="Q33" s="902">
        <v>8</v>
      </c>
      <c r="R33" s="903">
        <f t="shared" si="1"/>
        <v>-0.8746355685131195</v>
      </c>
      <c r="S33" s="892">
        <f t="shared" si="2"/>
        <v>-15.652593687875598</v>
      </c>
      <c r="T33" s="896">
        <v>1.0120446912942394</v>
      </c>
      <c r="U33" s="904">
        <f t="shared" si="3"/>
        <v>0.6752011223393762</v>
      </c>
      <c r="V33" s="905" t="s">
        <v>56</v>
      </c>
      <c r="W33" s="7"/>
      <c r="X33" s="6"/>
      <c r="Y33" s="8"/>
      <c r="Z33" s="6"/>
    </row>
    <row r="34" spans="1:26" ht="8.25" customHeight="1">
      <c r="A34" s="895" t="s">
        <v>86</v>
      </c>
      <c r="B34" s="896">
        <v>15.289256198347106</v>
      </c>
      <c r="C34" s="897">
        <v>5.809128630705394</v>
      </c>
      <c r="D34" s="897">
        <v>2.5174825174825175</v>
      </c>
      <c r="E34" s="897">
        <v>4.993065187239944</v>
      </c>
      <c r="F34" s="897">
        <v>4.993065187239944</v>
      </c>
      <c r="G34" s="897">
        <v>3.32409972299169</v>
      </c>
      <c r="H34" s="897">
        <v>0.42075736325385693</v>
      </c>
      <c r="I34" s="898">
        <v>0.554016620498615</v>
      </c>
      <c r="J34" s="898">
        <v>0.5856515373352855</v>
      </c>
      <c r="K34" s="898">
        <v>0.8784773060029283</v>
      </c>
      <c r="L34" s="949">
        <v>1.1695906432748537</v>
      </c>
      <c r="M34" s="888">
        <f t="shared" si="0"/>
        <v>30</v>
      </c>
      <c r="N34" s="906">
        <v>683</v>
      </c>
      <c r="O34" s="907">
        <v>684</v>
      </c>
      <c r="P34" s="901">
        <v>6</v>
      </c>
      <c r="Q34" s="902">
        <v>8</v>
      </c>
      <c r="R34" s="903">
        <f t="shared" si="1"/>
        <v>0.29111333727192545</v>
      </c>
      <c r="S34" s="892">
        <f t="shared" si="2"/>
        <v>-14.119665555072253</v>
      </c>
      <c r="T34" s="896">
        <v>0.435638564041737</v>
      </c>
      <c r="U34" s="904">
        <f t="shared" si="3"/>
        <v>0.6771753946269182</v>
      </c>
      <c r="V34" s="905" t="s">
        <v>86</v>
      </c>
      <c r="W34" s="7"/>
      <c r="X34" s="6"/>
      <c r="Y34" s="8"/>
      <c r="Z34" s="6"/>
    </row>
    <row r="35" spans="1:26" ht="8.25" customHeight="1">
      <c r="A35" s="895" t="s">
        <v>100</v>
      </c>
      <c r="B35" s="896">
        <v>2.690058479532164</v>
      </c>
      <c r="C35" s="897">
        <v>0</v>
      </c>
      <c r="D35" s="897">
        <v>7.493540051679587</v>
      </c>
      <c r="E35" s="897">
        <v>0</v>
      </c>
      <c r="F35" s="897">
        <v>0</v>
      </c>
      <c r="G35" s="897">
        <v>0</v>
      </c>
      <c r="H35" s="897">
        <v>0</v>
      </c>
      <c r="I35" s="898">
        <v>0.2418379685610641</v>
      </c>
      <c r="J35" s="898">
        <v>0.2418379685610641</v>
      </c>
      <c r="K35" s="898">
        <v>1.9347037484885126</v>
      </c>
      <c r="L35" s="949">
        <v>1.336573511543135</v>
      </c>
      <c r="M35" s="888">
        <f t="shared" si="0"/>
        <v>31</v>
      </c>
      <c r="N35" s="906">
        <v>827</v>
      </c>
      <c r="O35" s="907">
        <v>823</v>
      </c>
      <c r="P35" s="901">
        <v>16</v>
      </c>
      <c r="Q35" s="902">
        <v>11</v>
      </c>
      <c r="R35" s="903">
        <f t="shared" si="1"/>
        <v>-0.5981302369453776</v>
      </c>
      <c r="S35" s="892">
        <f t="shared" si="2"/>
        <v>-1.3534849679890288</v>
      </c>
      <c r="T35" s="896">
        <v>0.9594232623635836</v>
      </c>
      <c r="U35" s="904">
        <f t="shared" si="3"/>
        <v>0.7738559643336775</v>
      </c>
      <c r="V35" s="905" t="s">
        <v>100</v>
      </c>
      <c r="W35" s="7"/>
      <c r="X35" s="6"/>
      <c r="Y35" s="8"/>
      <c r="Z35" s="6"/>
    </row>
    <row r="36" spans="1:26" ht="8.25" customHeight="1">
      <c r="A36" s="895" t="s">
        <v>88</v>
      </c>
      <c r="B36" s="896">
        <v>10.427350427350428</v>
      </c>
      <c r="C36" s="897">
        <v>5.660377358490567</v>
      </c>
      <c r="D36" s="897">
        <v>12.696941612604263</v>
      </c>
      <c r="E36" s="897">
        <v>10.638297872340425</v>
      </c>
      <c r="F36" s="897">
        <v>8.735440931780367</v>
      </c>
      <c r="G36" s="897">
        <v>1.2489592006661114</v>
      </c>
      <c r="H36" s="897">
        <v>1.744186046511628</v>
      </c>
      <c r="I36" s="898">
        <v>1.7412935323383085</v>
      </c>
      <c r="J36" s="898">
        <v>1.6289592760180995</v>
      </c>
      <c r="K36" s="898">
        <v>2.0465116279069764</v>
      </c>
      <c r="L36" s="949">
        <v>1.4031805425631432</v>
      </c>
      <c r="M36" s="888">
        <f t="shared" si="0"/>
        <v>32</v>
      </c>
      <c r="N36" s="906">
        <v>1075</v>
      </c>
      <c r="O36" s="907">
        <v>1069</v>
      </c>
      <c r="P36" s="901">
        <v>22</v>
      </c>
      <c r="Q36" s="902">
        <v>15</v>
      </c>
      <c r="R36" s="903">
        <f t="shared" si="1"/>
        <v>-0.6433310853438332</v>
      </c>
      <c r="S36" s="892">
        <f t="shared" si="2"/>
        <v>-9.024169884787284</v>
      </c>
      <c r="T36" s="896">
        <v>1.0148690020606417</v>
      </c>
      <c r="U36" s="904">
        <f t="shared" si="3"/>
        <v>0.8124204336847732</v>
      </c>
      <c r="V36" s="905" t="s">
        <v>88</v>
      </c>
      <c r="W36" s="7"/>
      <c r="X36" s="6"/>
      <c r="Y36" s="8"/>
      <c r="Z36" s="6"/>
    </row>
    <row r="37" spans="1:26" ht="8.25" customHeight="1">
      <c r="A37" s="895" t="s">
        <v>96</v>
      </c>
      <c r="B37" s="896">
        <v>4.333333333333334</v>
      </c>
      <c r="C37" s="897">
        <v>5.244755244755245</v>
      </c>
      <c r="D37" s="897">
        <v>0.35714285714285715</v>
      </c>
      <c r="E37" s="897">
        <v>0.35714285714285715</v>
      </c>
      <c r="F37" s="897">
        <v>0</v>
      </c>
      <c r="G37" s="897">
        <v>2.5</v>
      </c>
      <c r="H37" s="897">
        <v>1.4234875444839858</v>
      </c>
      <c r="I37" s="898">
        <v>1.4285714285714286</v>
      </c>
      <c r="J37" s="898">
        <v>0</v>
      </c>
      <c r="K37" s="898">
        <v>0</v>
      </c>
      <c r="L37" s="949">
        <v>1.4285714285714286</v>
      </c>
      <c r="M37" s="888">
        <f aca="true" t="shared" si="4" ref="M37:M53">RANK(L37,L$5:L$53,1)</f>
        <v>33</v>
      </c>
      <c r="N37" s="906">
        <v>281</v>
      </c>
      <c r="O37" s="907">
        <v>280</v>
      </c>
      <c r="P37" s="901">
        <v>0</v>
      </c>
      <c r="Q37" s="902">
        <v>4</v>
      </c>
      <c r="R37" s="903">
        <f aca="true" t="shared" si="5" ref="R37:R53">L37-K37</f>
        <v>1.4285714285714286</v>
      </c>
      <c r="S37" s="892">
        <f t="shared" si="2"/>
        <v>-2.904761904761905</v>
      </c>
      <c r="T37" s="896">
        <v>0</v>
      </c>
      <c r="U37" s="904">
        <f t="shared" si="3"/>
        <v>0.8271213748657358</v>
      </c>
      <c r="V37" s="905" t="s">
        <v>96</v>
      </c>
      <c r="W37" s="7"/>
      <c r="X37" s="6"/>
      <c r="Y37" s="8"/>
      <c r="Z37" s="6"/>
    </row>
    <row r="38" spans="1:26" ht="8.25" customHeight="1">
      <c r="A38" s="895" t="s">
        <v>68</v>
      </c>
      <c r="B38" s="896">
        <v>3.6259541984732824</v>
      </c>
      <c r="C38" s="897">
        <v>0</v>
      </c>
      <c r="D38" s="897">
        <v>9.2057761732852</v>
      </c>
      <c r="E38" s="897">
        <v>0.16339869281045752</v>
      </c>
      <c r="F38" s="897">
        <v>3.927986906710311</v>
      </c>
      <c r="G38" s="897">
        <v>8.81294964028777</v>
      </c>
      <c r="H38" s="897">
        <v>6.272401433691757</v>
      </c>
      <c r="I38" s="898">
        <v>5.206463195691203</v>
      </c>
      <c r="J38" s="898">
        <v>6.630824372759856</v>
      </c>
      <c r="K38" s="898">
        <v>3.977272727272727</v>
      </c>
      <c r="L38" s="949">
        <v>1.4675052410901468</v>
      </c>
      <c r="M38" s="888">
        <f t="shared" si="4"/>
        <v>34</v>
      </c>
      <c r="N38" s="906">
        <v>528</v>
      </c>
      <c r="O38" s="907">
        <v>477</v>
      </c>
      <c r="P38" s="901">
        <v>21</v>
      </c>
      <c r="Q38" s="902">
        <v>7</v>
      </c>
      <c r="R38" s="903">
        <f t="shared" si="5"/>
        <v>-2.5097674861825805</v>
      </c>
      <c r="S38" s="892">
        <f t="shared" si="2"/>
        <v>-2.1584489573831354</v>
      </c>
      <c r="T38" s="896">
        <v>1.972337097238205</v>
      </c>
      <c r="U38" s="904">
        <f t="shared" si="3"/>
        <v>0.8496634668432087</v>
      </c>
      <c r="V38" s="905" t="s">
        <v>68</v>
      </c>
      <c r="W38" s="7"/>
      <c r="X38" s="6"/>
      <c r="Y38" s="8"/>
      <c r="Z38" s="6"/>
    </row>
    <row r="39" spans="1:26" ht="8.25" customHeight="1">
      <c r="A39" s="895" t="s">
        <v>62</v>
      </c>
      <c r="B39" s="896">
        <v>2.527646129541864</v>
      </c>
      <c r="C39" s="897">
        <v>5.271317829457364</v>
      </c>
      <c r="D39" s="897">
        <v>2.9874213836477987</v>
      </c>
      <c r="E39" s="897">
        <v>0.48543689320388345</v>
      </c>
      <c r="F39" s="897">
        <v>0.7898894154818324</v>
      </c>
      <c r="G39" s="897">
        <v>0</v>
      </c>
      <c r="H39" s="897">
        <v>0</v>
      </c>
      <c r="I39" s="898">
        <v>1.5772870662460567</v>
      </c>
      <c r="J39" s="898">
        <v>1.9138755980861244</v>
      </c>
      <c r="K39" s="898">
        <v>1.7515923566878981</v>
      </c>
      <c r="L39" s="949">
        <v>2.0700636942675157</v>
      </c>
      <c r="M39" s="888">
        <f t="shared" si="4"/>
        <v>35</v>
      </c>
      <c r="N39" s="906">
        <v>628</v>
      </c>
      <c r="O39" s="907">
        <v>628</v>
      </c>
      <c r="P39" s="901">
        <v>11</v>
      </c>
      <c r="Q39" s="902">
        <v>13</v>
      </c>
      <c r="R39" s="903">
        <f t="shared" si="5"/>
        <v>0.31847133757961754</v>
      </c>
      <c r="S39" s="892">
        <f t="shared" si="2"/>
        <v>-0.4575824352743485</v>
      </c>
      <c r="T39" s="896">
        <v>0.868617975489801</v>
      </c>
      <c r="U39" s="904">
        <f t="shared" si="3"/>
        <v>1.1985357502035343</v>
      </c>
      <c r="V39" s="905" t="s">
        <v>62</v>
      </c>
      <c r="W39" s="7"/>
      <c r="X39" s="6"/>
      <c r="Y39" s="8"/>
      <c r="Z39" s="6"/>
    </row>
    <row r="40" spans="1:26" ht="8.25" customHeight="1">
      <c r="A40" s="895" t="s">
        <v>79</v>
      </c>
      <c r="B40" s="896">
        <v>0</v>
      </c>
      <c r="C40" s="897">
        <v>9.684684684684685</v>
      </c>
      <c r="D40" s="897">
        <v>16.247139588100687</v>
      </c>
      <c r="E40" s="897">
        <v>12.356979405034325</v>
      </c>
      <c r="F40" s="897">
        <v>0</v>
      </c>
      <c r="G40" s="897">
        <v>7.551487414187644</v>
      </c>
      <c r="H40" s="897">
        <v>2.288329519450801</v>
      </c>
      <c r="I40" s="898">
        <v>0</v>
      </c>
      <c r="J40" s="898">
        <v>1.3986013986013985</v>
      </c>
      <c r="K40" s="898">
        <v>1.6587677725118484</v>
      </c>
      <c r="L40" s="949">
        <v>2.1226415094339623</v>
      </c>
      <c r="M40" s="888">
        <f t="shared" si="4"/>
        <v>36</v>
      </c>
      <c r="N40" s="906">
        <v>422</v>
      </c>
      <c r="O40" s="907">
        <v>424</v>
      </c>
      <c r="P40" s="901">
        <v>7</v>
      </c>
      <c r="Q40" s="902">
        <v>9</v>
      </c>
      <c r="R40" s="903">
        <f t="shared" si="5"/>
        <v>0.463873736922114</v>
      </c>
      <c r="S40" s="892">
        <f t="shared" si="2"/>
        <v>2.1226415094339623</v>
      </c>
      <c r="T40" s="896">
        <v>0.8225860879476875</v>
      </c>
      <c r="U40" s="904">
        <f t="shared" si="3"/>
        <v>1.2289775145410697</v>
      </c>
      <c r="V40" s="905" t="s">
        <v>79</v>
      </c>
      <c r="W40" s="7"/>
      <c r="X40" s="6"/>
      <c r="Y40" s="8"/>
      <c r="Z40" s="6"/>
    </row>
    <row r="41" spans="1:26" ht="8.25" customHeight="1">
      <c r="A41" s="895" t="s">
        <v>99</v>
      </c>
      <c r="B41" s="896">
        <v>12.082262210796916</v>
      </c>
      <c r="C41" s="897">
        <v>3.278688524590164</v>
      </c>
      <c r="D41" s="897">
        <v>2.850877192982456</v>
      </c>
      <c r="E41" s="897">
        <v>7.625272331154684</v>
      </c>
      <c r="F41" s="897">
        <v>7.18954248366013</v>
      </c>
      <c r="G41" s="897">
        <v>5.4945054945054945</v>
      </c>
      <c r="H41" s="897">
        <v>1.7582417582417582</v>
      </c>
      <c r="I41" s="898">
        <v>1.7582417582417582</v>
      </c>
      <c r="J41" s="898">
        <v>0.21978021978021978</v>
      </c>
      <c r="K41" s="898">
        <v>0.2178649237472767</v>
      </c>
      <c r="L41" s="949">
        <v>2.2670025188916876</v>
      </c>
      <c r="M41" s="888">
        <f t="shared" si="4"/>
        <v>37</v>
      </c>
      <c r="N41" s="906">
        <v>459</v>
      </c>
      <c r="O41" s="907">
        <v>397</v>
      </c>
      <c r="P41" s="901">
        <v>1</v>
      </c>
      <c r="Q41" s="902">
        <v>9</v>
      </c>
      <c r="R41" s="903">
        <f t="shared" si="5"/>
        <v>2.049137595144411</v>
      </c>
      <c r="S41" s="892">
        <f t="shared" si="2"/>
        <v>-9.81525969190523</v>
      </c>
      <c r="T41" s="896">
        <v>0.10803962935385127</v>
      </c>
      <c r="U41" s="904">
        <f t="shared" si="3"/>
        <v>1.3125603681748452</v>
      </c>
      <c r="V41" s="905" t="s">
        <v>99</v>
      </c>
      <c r="W41" s="7"/>
      <c r="X41" s="6"/>
      <c r="Y41" s="8"/>
      <c r="Z41" s="6"/>
    </row>
    <row r="42" spans="1:26" ht="8.25" customHeight="1">
      <c r="A42" s="895" t="s">
        <v>75</v>
      </c>
      <c r="B42" s="896">
        <v>16.8141592920354</v>
      </c>
      <c r="C42" s="897">
        <v>0</v>
      </c>
      <c r="D42" s="897">
        <v>43.54838709677419</v>
      </c>
      <c r="E42" s="897">
        <v>7.885304659498208</v>
      </c>
      <c r="F42" s="897">
        <v>5.376344086021505</v>
      </c>
      <c r="G42" s="897">
        <v>4.838709677419355</v>
      </c>
      <c r="H42" s="897">
        <v>3.597122302158273</v>
      </c>
      <c r="I42" s="898">
        <v>6.1041292639138245</v>
      </c>
      <c r="J42" s="898">
        <v>6.652806652806653</v>
      </c>
      <c r="K42" s="898">
        <v>1.0395010395010396</v>
      </c>
      <c r="L42" s="949">
        <v>2.268041237113402</v>
      </c>
      <c r="M42" s="888">
        <f t="shared" si="4"/>
        <v>38</v>
      </c>
      <c r="N42" s="906">
        <v>481</v>
      </c>
      <c r="O42" s="907">
        <v>485</v>
      </c>
      <c r="P42" s="901">
        <v>5</v>
      </c>
      <c r="Q42" s="902">
        <v>11</v>
      </c>
      <c r="R42" s="903">
        <f t="shared" si="5"/>
        <v>1.2285401976123624</v>
      </c>
      <c r="S42" s="892">
        <f t="shared" si="2"/>
        <v>-14.546118054921997</v>
      </c>
      <c r="T42" s="896">
        <v>0.5154905392247165</v>
      </c>
      <c r="U42" s="904">
        <f t="shared" si="3"/>
        <v>1.313161770405395</v>
      </c>
      <c r="V42" s="905" t="s">
        <v>75</v>
      </c>
      <c r="W42" s="7"/>
      <c r="X42" s="6"/>
      <c r="Y42" s="8"/>
      <c r="Z42" s="6"/>
    </row>
    <row r="43" spans="1:26" ht="8.25" customHeight="1">
      <c r="A43" s="895" t="s">
        <v>98</v>
      </c>
      <c r="B43" s="896">
        <v>12.446351931330472</v>
      </c>
      <c r="C43" s="897">
        <v>0</v>
      </c>
      <c r="D43" s="897">
        <v>3.0303030303030303</v>
      </c>
      <c r="E43" s="897">
        <v>1.8367346938775513</v>
      </c>
      <c r="F43" s="897">
        <v>1.0434782608695654</v>
      </c>
      <c r="G43" s="897">
        <v>0</v>
      </c>
      <c r="H43" s="897">
        <v>0</v>
      </c>
      <c r="I43" s="898">
        <v>0</v>
      </c>
      <c r="J43" s="898">
        <v>2.131782945736434</v>
      </c>
      <c r="K43" s="898">
        <v>1.9067796610169492</v>
      </c>
      <c r="L43" s="949">
        <v>2.2964509394572024</v>
      </c>
      <c r="M43" s="888">
        <f t="shared" si="4"/>
        <v>39</v>
      </c>
      <c r="N43" s="906">
        <v>472</v>
      </c>
      <c r="O43" s="907">
        <v>479</v>
      </c>
      <c r="P43" s="901">
        <v>9</v>
      </c>
      <c r="Q43" s="902">
        <v>11</v>
      </c>
      <c r="R43" s="903">
        <f t="shared" si="5"/>
        <v>0.3896712784402532</v>
      </c>
      <c r="S43" s="892">
        <f t="shared" si="2"/>
        <v>-10.14990099187327</v>
      </c>
      <c r="T43" s="896">
        <v>0.945575654366016</v>
      </c>
      <c r="U43" s="904">
        <f t="shared" si="3"/>
        <v>1.3296105608488864</v>
      </c>
      <c r="V43" s="905" t="s">
        <v>98</v>
      </c>
      <c r="W43" s="7"/>
      <c r="X43" s="6"/>
      <c r="Y43" s="8"/>
      <c r="Z43" s="6"/>
    </row>
    <row r="44" spans="1:26" ht="8.25" customHeight="1">
      <c r="A44" s="895" t="s">
        <v>53</v>
      </c>
      <c r="B44" s="896">
        <v>0</v>
      </c>
      <c r="C44" s="897">
        <v>0</v>
      </c>
      <c r="D44" s="897">
        <v>32.1078431372549</v>
      </c>
      <c r="E44" s="897">
        <v>31.45780051150895</v>
      </c>
      <c r="F44" s="897">
        <v>30.5</v>
      </c>
      <c r="G44" s="897">
        <v>28.78787878787879</v>
      </c>
      <c r="H44" s="897">
        <v>28.9760348583878</v>
      </c>
      <c r="I44" s="898">
        <v>15.217391304347826</v>
      </c>
      <c r="J44" s="898">
        <v>8.441558441558442</v>
      </c>
      <c r="K44" s="898">
        <v>4.978354978354979</v>
      </c>
      <c r="L44" s="949">
        <v>2.5806451612903225</v>
      </c>
      <c r="M44" s="888">
        <f t="shared" si="4"/>
        <v>40</v>
      </c>
      <c r="N44" s="906">
        <v>462</v>
      </c>
      <c r="O44" s="907">
        <v>465</v>
      </c>
      <c r="P44" s="901">
        <v>23</v>
      </c>
      <c r="Q44" s="902">
        <v>12</v>
      </c>
      <c r="R44" s="903">
        <f t="shared" si="5"/>
        <v>-2.3977098170646562</v>
      </c>
      <c r="S44" s="892">
        <f t="shared" si="2"/>
        <v>2.5806451612903225</v>
      </c>
      <c r="T44" s="896">
        <v>2.468775686338978</v>
      </c>
      <c r="U44" s="904">
        <f t="shared" si="3"/>
        <v>1.4941547416929422</v>
      </c>
      <c r="V44" s="905" t="s">
        <v>53</v>
      </c>
      <c r="W44" s="7"/>
      <c r="X44" s="6"/>
      <c r="Y44" s="8"/>
      <c r="Z44" s="6"/>
    </row>
    <row r="45" spans="1:26" ht="8.25" customHeight="1">
      <c r="A45" s="895" t="s">
        <v>77</v>
      </c>
      <c r="B45" s="896">
        <v>2.689075630252101</v>
      </c>
      <c r="C45" s="897">
        <v>0.9873060648801129</v>
      </c>
      <c r="D45" s="897">
        <v>16.282894736842106</v>
      </c>
      <c r="E45" s="897">
        <v>9.350237717908081</v>
      </c>
      <c r="F45" s="897">
        <v>16.275430359937403</v>
      </c>
      <c r="G45" s="897">
        <v>4.147465437788019</v>
      </c>
      <c r="H45" s="897">
        <v>2.9185867895545314</v>
      </c>
      <c r="I45" s="898">
        <v>7.6923076923076925</v>
      </c>
      <c r="J45" s="898">
        <v>7.763975155279503</v>
      </c>
      <c r="K45" s="898">
        <v>3.490136570561457</v>
      </c>
      <c r="L45" s="949">
        <v>2.6871401151631478</v>
      </c>
      <c r="M45" s="888">
        <f t="shared" si="4"/>
        <v>41</v>
      </c>
      <c r="N45" s="906">
        <v>659</v>
      </c>
      <c r="O45" s="907">
        <v>521</v>
      </c>
      <c r="P45" s="901">
        <v>23</v>
      </c>
      <c r="Q45" s="902">
        <v>14</v>
      </c>
      <c r="R45" s="903">
        <f t="shared" si="5"/>
        <v>-0.8029964553983091</v>
      </c>
      <c r="S45" s="892">
        <f t="shared" si="2"/>
        <v>-0.001935515088953288</v>
      </c>
      <c r="T45" s="896">
        <v>1.7307653521830164</v>
      </c>
      <c r="U45" s="904">
        <f t="shared" si="3"/>
        <v>1.5558137185574301</v>
      </c>
      <c r="V45" s="905" t="s">
        <v>77</v>
      </c>
      <c r="W45" s="7"/>
      <c r="X45" s="6"/>
      <c r="Y45" s="8"/>
      <c r="Z45" s="6"/>
    </row>
    <row r="46" spans="1:26" ht="8.25" customHeight="1">
      <c r="A46" s="895" t="s">
        <v>97</v>
      </c>
      <c r="B46" s="896">
        <v>0</v>
      </c>
      <c r="C46" s="897">
        <v>0.1926782273603083</v>
      </c>
      <c r="D46" s="897">
        <v>3.992015968063872</v>
      </c>
      <c r="E46" s="897">
        <v>3.1936127744510974</v>
      </c>
      <c r="F46" s="897">
        <v>4.990019960079841</v>
      </c>
      <c r="G46" s="897">
        <v>0.4</v>
      </c>
      <c r="H46" s="897">
        <v>0</v>
      </c>
      <c r="I46" s="898">
        <v>0</v>
      </c>
      <c r="J46" s="898">
        <v>0.796812749003984</v>
      </c>
      <c r="K46" s="898">
        <v>6.196581196581197</v>
      </c>
      <c r="L46" s="949">
        <v>2.7837259100642395</v>
      </c>
      <c r="M46" s="888">
        <f t="shared" si="4"/>
        <v>42</v>
      </c>
      <c r="N46" s="906">
        <v>468</v>
      </c>
      <c r="O46" s="907">
        <v>467</v>
      </c>
      <c r="P46" s="901">
        <v>29</v>
      </c>
      <c r="Q46" s="902">
        <v>13</v>
      </c>
      <c r="R46" s="903">
        <f t="shared" si="5"/>
        <v>-3.4128552865169572</v>
      </c>
      <c r="S46" s="892">
        <f t="shared" si="2"/>
        <v>2.7837259100642395</v>
      </c>
      <c r="T46" s="896">
        <v>3.0728963810451155</v>
      </c>
      <c r="U46" s="904">
        <f t="shared" si="3"/>
        <v>1.6117354413871938</v>
      </c>
      <c r="V46" s="905" t="s">
        <v>97</v>
      </c>
      <c r="W46" s="7"/>
      <c r="X46" s="6"/>
      <c r="Y46" s="8"/>
      <c r="Z46" s="6"/>
    </row>
    <row r="47" spans="1:26" ht="8.25" customHeight="1">
      <c r="A47" s="895" t="s">
        <v>55</v>
      </c>
      <c r="B47" s="896">
        <v>7.157894736842104</v>
      </c>
      <c r="C47" s="897">
        <v>6.497175141242938</v>
      </c>
      <c r="D47" s="897">
        <v>2.259332023575639</v>
      </c>
      <c r="E47" s="897">
        <v>9.165302782324058</v>
      </c>
      <c r="F47" s="897">
        <v>5.947955390334572</v>
      </c>
      <c r="G47" s="897">
        <v>7.914201183431953</v>
      </c>
      <c r="H47" s="897">
        <v>7.658321060382916</v>
      </c>
      <c r="I47" s="898">
        <v>7.658321060382916</v>
      </c>
      <c r="J47" s="898">
        <v>7.811348563006632</v>
      </c>
      <c r="K47" s="898">
        <v>7.201187824795843</v>
      </c>
      <c r="L47" s="949">
        <v>3.7009063444108756</v>
      </c>
      <c r="M47" s="888">
        <f t="shared" si="4"/>
        <v>43</v>
      </c>
      <c r="N47" s="906">
        <v>1347</v>
      </c>
      <c r="O47" s="907">
        <v>1324</v>
      </c>
      <c r="P47" s="901">
        <v>97</v>
      </c>
      <c r="Q47" s="902">
        <v>49</v>
      </c>
      <c r="R47" s="903">
        <f t="shared" si="5"/>
        <v>-3.5002814803849676</v>
      </c>
      <c r="S47" s="892">
        <f t="shared" si="2"/>
        <v>-3.456988392431229</v>
      </c>
      <c r="T47" s="896">
        <v>3.5710827154576985</v>
      </c>
      <c r="U47" s="904">
        <f t="shared" si="3"/>
        <v>2.1427691206869133</v>
      </c>
      <c r="V47" s="905" t="s">
        <v>55</v>
      </c>
      <c r="W47" s="7"/>
      <c r="X47" s="6"/>
      <c r="Y47" s="8"/>
      <c r="Z47" s="6"/>
    </row>
    <row r="48" spans="1:26" ht="8.25" customHeight="1">
      <c r="A48" s="895" t="s">
        <v>94</v>
      </c>
      <c r="B48" s="896">
        <v>2.26628895184136</v>
      </c>
      <c r="C48" s="897">
        <v>0</v>
      </c>
      <c r="D48" s="897">
        <v>0</v>
      </c>
      <c r="E48" s="897">
        <v>0</v>
      </c>
      <c r="F48" s="897">
        <v>0</v>
      </c>
      <c r="G48" s="897">
        <v>1.4285714285714286</v>
      </c>
      <c r="H48" s="897">
        <v>4.497354497354498</v>
      </c>
      <c r="I48" s="898">
        <v>7.782101167315175</v>
      </c>
      <c r="J48" s="898">
        <v>3.3810143042912872</v>
      </c>
      <c r="K48" s="898">
        <v>3.6211699164345403</v>
      </c>
      <c r="L48" s="949">
        <v>4.166666666666666</v>
      </c>
      <c r="M48" s="888">
        <f t="shared" si="4"/>
        <v>44</v>
      </c>
      <c r="N48" s="906">
        <v>718</v>
      </c>
      <c r="O48" s="907">
        <v>720</v>
      </c>
      <c r="P48" s="901">
        <v>26</v>
      </c>
      <c r="Q48" s="902">
        <v>30</v>
      </c>
      <c r="R48" s="903">
        <f t="shared" si="5"/>
        <v>0.5454967502321257</v>
      </c>
      <c r="S48" s="892">
        <f t="shared" si="2"/>
        <v>1.9003777148253063</v>
      </c>
      <c r="T48" s="896">
        <v>1.7957450371989707</v>
      </c>
      <c r="U48" s="904">
        <f t="shared" si="3"/>
        <v>2.4124373433583957</v>
      </c>
      <c r="V48" s="905" t="s">
        <v>94</v>
      </c>
      <c r="W48" s="7"/>
      <c r="X48" s="6"/>
      <c r="Y48" s="8"/>
      <c r="Z48" s="6"/>
    </row>
    <row r="49" spans="1:26" ht="8.25" customHeight="1">
      <c r="A49" s="895" t="s">
        <v>51</v>
      </c>
      <c r="B49" s="896">
        <v>28.88465204957102</v>
      </c>
      <c r="C49" s="897">
        <v>5.973025048169557</v>
      </c>
      <c r="D49" s="897">
        <v>22.362052274927397</v>
      </c>
      <c r="E49" s="897">
        <v>9.011627906976743</v>
      </c>
      <c r="F49" s="897">
        <v>9.68054211035818</v>
      </c>
      <c r="G49" s="897">
        <v>0.0970873786407767</v>
      </c>
      <c r="H49" s="897">
        <v>3.0097087378640777</v>
      </c>
      <c r="I49" s="898">
        <v>0</v>
      </c>
      <c r="J49" s="898">
        <v>0</v>
      </c>
      <c r="K49" s="898">
        <v>2.075098814229249</v>
      </c>
      <c r="L49" s="949">
        <v>4.240631163708087</v>
      </c>
      <c r="M49" s="888">
        <f t="shared" si="4"/>
        <v>45</v>
      </c>
      <c r="N49" s="906">
        <v>1012</v>
      </c>
      <c r="O49" s="907">
        <v>1014</v>
      </c>
      <c r="P49" s="901">
        <v>21</v>
      </c>
      <c r="Q49" s="902">
        <v>43</v>
      </c>
      <c r="R49" s="903">
        <f t="shared" si="5"/>
        <v>2.1655323494788377</v>
      </c>
      <c r="S49" s="892">
        <f t="shared" si="2"/>
        <v>-24.644020885862933</v>
      </c>
      <c r="T49" s="896">
        <v>1.0290454420373245</v>
      </c>
      <c r="U49" s="904">
        <f t="shared" si="3"/>
        <v>2.4552616748973026</v>
      </c>
      <c r="V49" s="905" t="s">
        <v>51</v>
      </c>
      <c r="W49" s="9"/>
      <c r="X49" s="6"/>
      <c r="Y49" s="8"/>
      <c r="Z49" s="6"/>
    </row>
    <row r="50" spans="1:26" ht="8.25" customHeight="1">
      <c r="A50" s="895" t="s">
        <v>72</v>
      </c>
      <c r="B50" s="896">
        <v>24.369747899159663</v>
      </c>
      <c r="C50" s="897">
        <v>5.181347150259067</v>
      </c>
      <c r="D50" s="897">
        <v>22.267206477732792</v>
      </c>
      <c r="E50" s="897">
        <v>2.9729729729729732</v>
      </c>
      <c r="F50" s="897">
        <v>4.324324324324325</v>
      </c>
      <c r="G50" s="897">
        <v>6.46900269541779</v>
      </c>
      <c r="H50" s="897">
        <v>10.284167794316645</v>
      </c>
      <c r="I50" s="898">
        <v>10.242587601078167</v>
      </c>
      <c r="J50" s="898">
        <v>7.6797385620915035</v>
      </c>
      <c r="K50" s="898">
        <v>7.654723127035831</v>
      </c>
      <c r="L50" s="949">
        <v>7.717569786535304</v>
      </c>
      <c r="M50" s="888">
        <f t="shared" si="4"/>
        <v>46</v>
      </c>
      <c r="N50" s="906">
        <v>614</v>
      </c>
      <c r="O50" s="907">
        <v>609</v>
      </c>
      <c r="P50" s="901">
        <v>47</v>
      </c>
      <c r="Q50" s="902">
        <v>47</v>
      </c>
      <c r="R50" s="903">
        <f t="shared" si="5"/>
        <v>0.06284665949947232</v>
      </c>
      <c r="S50" s="892">
        <f t="shared" si="2"/>
        <v>-16.65217811262436</v>
      </c>
      <c r="T50" s="896">
        <v>3.795991732981488</v>
      </c>
      <c r="U50" s="904">
        <f t="shared" si="3"/>
        <v>4.46835685272294</v>
      </c>
      <c r="V50" s="905" t="s">
        <v>72</v>
      </c>
      <c r="W50" s="7"/>
      <c r="X50" s="6"/>
      <c r="Y50" s="8"/>
      <c r="Z50" s="6"/>
    </row>
    <row r="51" spans="1:26" ht="8.25" customHeight="1">
      <c r="A51" s="895" t="s">
        <v>81</v>
      </c>
      <c r="B51" s="896">
        <v>0</v>
      </c>
      <c r="C51" s="897">
        <v>0.7936507936507936</v>
      </c>
      <c r="D51" s="897">
        <v>0</v>
      </c>
      <c r="E51" s="897">
        <v>11.711711711711711</v>
      </c>
      <c r="F51" s="897">
        <v>10.92436974789916</v>
      </c>
      <c r="G51" s="897">
        <v>6.666666666666667</v>
      </c>
      <c r="H51" s="897">
        <v>16.80672268907563</v>
      </c>
      <c r="I51" s="898">
        <v>16.80672268907563</v>
      </c>
      <c r="J51" s="898">
        <v>7.6923076923076925</v>
      </c>
      <c r="K51" s="898">
        <v>7.6923076923076925</v>
      </c>
      <c r="L51" s="949">
        <v>9.375</v>
      </c>
      <c r="M51" s="888">
        <f t="shared" si="4"/>
        <v>47</v>
      </c>
      <c r="N51" s="906">
        <v>65</v>
      </c>
      <c r="O51" s="907">
        <v>64</v>
      </c>
      <c r="P51" s="901">
        <v>5</v>
      </c>
      <c r="Q51" s="902">
        <v>6</v>
      </c>
      <c r="R51" s="903">
        <f t="shared" si="5"/>
        <v>1.6826923076923075</v>
      </c>
      <c r="S51" s="892">
        <f t="shared" si="2"/>
        <v>9.375</v>
      </c>
      <c r="T51" s="896">
        <v>3.8146299902629024</v>
      </c>
      <c r="U51" s="904">
        <f t="shared" si="3"/>
        <v>5.427984022556391</v>
      </c>
      <c r="V51" s="905" t="s">
        <v>81</v>
      </c>
      <c r="W51" s="7"/>
      <c r="X51" s="6"/>
      <c r="Y51" s="8"/>
      <c r="Z51" s="6"/>
    </row>
    <row r="52" spans="1:26" ht="8.25" customHeight="1">
      <c r="A52" s="895" t="s">
        <v>52</v>
      </c>
      <c r="B52" s="896">
        <v>0</v>
      </c>
      <c r="C52" s="897">
        <v>0</v>
      </c>
      <c r="D52" s="897">
        <v>0</v>
      </c>
      <c r="E52" s="897">
        <v>0.6655574043261231</v>
      </c>
      <c r="F52" s="897">
        <v>0</v>
      </c>
      <c r="G52" s="897">
        <v>0.5</v>
      </c>
      <c r="H52" s="897">
        <v>0</v>
      </c>
      <c r="I52" s="898">
        <v>0</v>
      </c>
      <c r="J52" s="898">
        <v>0</v>
      </c>
      <c r="K52" s="898">
        <v>11.187607573149743</v>
      </c>
      <c r="L52" s="949">
        <v>12.522686025408348</v>
      </c>
      <c r="M52" s="888">
        <f t="shared" si="4"/>
        <v>48</v>
      </c>
      <c r="N52" s="899">
        <v>581</v>
      </c>
      <c r="O52" s="900">
        <v>551</v>
      </c>
      <c r="P52" s="901">
        <v>65</v>
      </c>
      <c r="Q52" s="902">
        <v>69</v>
      </c>
      <c r="R52" s="903">
        <f t="shared" si="5"/>
        <v>1.335078452258605</v>
      </c>
      <c r="S52" s="892">
        <f t="shared" si="2"/>
        <v>12.522686025408348</v>
      </c>
      <c r="T52" s="896">
        <v>5.547955837817819</v>
      </c>
      <c r="U52" s="904">
        <f t="shared" si="3"/>
        <v>7.250446897643382</v>
      </c>
      <c r="V52" s="905" t="s">
        <v>52</v>
      </c>
      <c r="W52" s="2"/>
      <c r="X52" s="6"/>
      <c r="Y52" s="8"/>
      <c r="Z52" s="6"/>
    </row>
    <row r="53" spans="1:26" ht="8.25" customHeight="1">
      <c r="A53" s="908" t="s">
        <v>84</v>
      </c>
      <c r="B53" s="909">
        <v>0.11574074074074073</v>
      </c>
      <c r="C53" s="910">
        <v>3.747072599531616</v>
      </c>
      <c r="D53" s="910">
        <v>3.5220125786163523</v>
      </c>
      <c r="E53" s="910">
        <v>4.791929382093317</v>
      </c>
      <c r="F53" s="910">
        <v>4.785894206549118</v>
      </c>
      <c r="G53" s="910">
        <v>7.891891891891892</v>
      </c>
      <c r="H53" s="910">
        <v>6.337271750805585</v>
      </c>
      <c r="I53" s="911">
        <v>6.337271750805585</v>
      </c>
      <c r="J53" s="911">
        <v>6.337271750805585</v>
      </c>
      <c r="K53" s="911">
        <v>13.319011815252416</v>
      </c>
      <c r="L53" s="951">
        <v>13.319011815252416</v>
      </c>
      <c r="M53" s="888">
        <f t="shared" si="4"/>
        <v>49</v>
      </c>
      <c r="N53" s="1592">
        <v>931</v>
      </c>
      <c r="O53" s="1594">
        <v>931</v>
      </c>
      <c r="P53" s="912">
        <v>124</v>
      </c>
      <c r="Q53" s="913">
        <v>124</v>
      </c>
      <c r="R53" s="914">
        <f t="shared" si="5"/>
        <v>0</v>
      </c>
      <c r="S53" s="915">
        <f t="shared" si="2"/>
        <v>13.203271074511676</v>
      </c>
      <c r="T53" s="909">
        <v>6.604923248446615</v>
      </c>
      <c r="U53" s="916">
        <f t="shared" si="3"/>
        <v>7.711507555139191</v>
      </c>
      <c r="V53" s="917" t="s">
        <v>84</v>
      </c>
      <c r="W53" s="7"/>
      <c r="X53" s="6"/>
      <c r="Y53" s="8"/>
      <c r="Z53" s="6"/>
    </row>
    <row r="54" spans="1:26" ht="8.25" customHeight="1" thickBot="1">
      <c r="A54" s="895" t="s">
        <v>58</v>
      </c>
      <c r="B54" s="896" t="s">
        <v>203</v>
      </c>
      <c r="C54" s="897" t="s">
        <v>203</v>
      </c>
      <c r="D54" s="897" t="s">
        <v>203</v>
      </c>
      <c r="E54" s="897" t="s">
        <v>203</v>
      </c>
      <c r="F54" s="897" t="s">
        <v>203</v>
      </c>
      <c r="G54" s="897" t="s">
        <v>203</v>
      </c>
      <c r="H54" s="897" t="s">
        <v>203</v>
      </c>
      <c r="I54" s="898" t="s">
        <v>203</v>
      </c>
      <c r="J54" s="898" t="s">
        <v>203</v>
      </c>
      <c r="K54" s="898" t="s">
        <v>203</v>
      </c>
      <c r="L54" s="949" t="s">
        <v>203</v>
      </c>
      <c r="M54" s="888"/>
      <c r="N54" s="899" t="s">
        <v>203</v>
      </c>
      <c r="O54" s="900" t="s">
        <v>203</v>
      </c>
      <c r="P54" s="901" t="s">
        <v>203</v>
      </c>
      <c r="Q54" s="902" t="s">
        <v>203</v>
      </c>
      <c r="R54" s="903" t="s">
        <v>203</v>
      </c>
      <c r="S54" s="892" t="s">
        <v>203</v>
      </c>
      <c r="T54" s="896" t="s">
        <v>203</v>
      </c>
      <c r="U54" s="904" t="s">
        <v>203</v>
      </c>
      <c r="V54" s="905" t="s">
        <v>58</v>
      </c>
      <c r="W54" s="7"/>
      <c r="X54" s="6"/>
      <c r="Y54" s="10"/>
      <c r="Z54" s="6"/>
    </row>
    <row r="55" spans="1:26" ht="8.25" customHeight="1">
      <c r="A55" s="918" t="s">
        <v>50</v>
      </c>
      <c r="B55" s="850"/>
      <c r="C55" s="919"/>
      <c r="D55" s="919"/>
      <c r="E55" s="919"/>
      <c r="F55" s="919"/>
      <c r="G55" s="919"/>
      <c r="H55" s="919"/>
      <c r="I55" s="920"/>
      <c r="J55" s="920"/>
      <c r="K55" s="920"/>
      <c r="L55" s="946"/>
      <c r="M55" s="921"/>
      <c r="N55" s="922">
        <v>31341</v>
      </c>
      <c r="O55" s="923">
        <v>30802</v>
      </c>
      <c r="P55" s="924">
        <v>632</v>
      </c>
      <c r="Q55" s="925">
        <v>532</v>
      </c>
      <c r="R55" s="848"/>
      <c r="S55" s="926"/>
      <c r="T55" s="927"/>
      <c r="U55" s="928"/>
      <c r="V55" s="929"/>
      <c r="W55" s="7"/>
      <c r="X55" s="6"/>
      <c r="Y55" s="10"/>
      <c r="Z55" s="6"/>
    </row>
    <row r="56" spans="1:24" s="11" customFormat="1" ht="8.25" customHeight="1" thickBot="1">
      <c r="A56" s="930" t="s">
        <v>162</v>
      </c>
      <c r="B56" s="931">
        <v>7.8</v>
      </c>
      <c r="C56" s="932">
        <v>6.3</v>
      </c>
      <c r="D56" s="932">
        <v>7.48</v>
      </c>
      <c r="E56" s="943">
        <v>5.282861896838602</v>
      </c>
      <c r="F56" s="943">
        <v>3.876860190330204</v>
      </c>
      <c r="G56" s="932">
        <v>2.140598394551204</v>
      </c>
      <c r="H56" s="932">
        <v>1.9240690722588085</v>
      </c>
      <c r="I56" s="932">
        <v>2.12</v>
      </c>
      <c r="J56" s="932">
        <v>1.69001</v>
      </c>
      <c r="K56" s="933">
        <v>2.0165278708401133</v>
      </c>
      <c r="L56" s="947">
        <v>1.727160573988702</v>
      </c>
      <c r="M56" s="934"/>
      <c r="N56" s="935">
        <v>626.82</v>
      </c>
      <c r="O56" s="936">
        <f>O55/50</f>
        <v>616.04</v>
      </c>
      <c r="P56" s="937">
        <v>12.64</v>
      </c>
      <c r="Q56" s="938">
        <f>Q55/50</f>
        <v>10.64</v>
      </c>
      <c r="R56" s="939">
        <f>L56-K56</f>
        <v>-0.2893672968514114</v>
      </c>
      <c r="S56" s="940">
        <f>L56-B56</f>
        <v>-6.0728394260112974</v>
      </c>
      <c r="T56" s="931">
        <v>1</v>
      </c>
      <c r="U56" s="934">
        <f>L56/L$56</f>
        <v>1</v>
      </c>
      <c r="V56" s="941"/>
      <c r="W56" s="22"/>
      <c r="X56" s="15"/>
    </row>
    <row r="57" spans="1:24" s="1" customFormat="1" ht="8.25" customHeight="1">
      <c r="A57" s="11"/>
      <c r="B57" s="12"/>
      <c r="C57" s="13"/>
      <c r="D57" s="12"/>
      <c r="E57" s="12"/>
      <c r="F57" s="12"/>
      <c r="G57" s="14"/>
      <c r="H57" s="12"/>
      <c r="I57" s="15"/>
      <c r="J57" s="16"/>
      <c r="K57" s="16"/>
      <c r="L57" s="17"/>
      <c r="M57" s="17"/>
      <c r="N57" s="18"/>
      <c r="O57" s="19"/>
      <c r="P57" s="18"/>
      <c r="Q57" s="19"/>
      <c r="R57" s="20"/>
      <c r="S57" s="15"/>
      <c r="T57" s="21"/>
      <c r="U57" s="21"/>
      <c r="V57" s="15"/>
      <c r="W57" s="22"/>
      <c r="X57" s="2"/>
    </row>
    <row r="58" spans="1:25" ht="8.25" customHeight="1">
      <c r="A58" s="1"/>
      <c r="B58" s="23"/>
      <c r="C58" s="23"/>
      <c r="D58" s="8"/>
      <c r="E58" s="8"/>
      <c r="F58" s="8"/>
      <c r="P58" s="27"/>
      <c r="Q58" s="28"/>
      <c r="T58" s="1"/>
      <c r="U58" s="1"/>
      <c r="W58" s="15"/>
      <c r="Y58" s="34"/>
    </row>
    <row r="59" spans="1:22" ht="8.25" customHeight="1">
      <c r="A59" s="30"/>
      <c r="B59" s="31"/>
      <c r="C59" s="32"/>
      <c r="D59" s="33"/>
      <c r="E59" s="33"/>
      <c r="F59" s="8"/>
      <c r="P59" s="27"/>
      <c r="Q59" s="28"/>
      <c r="T59" s="6"/>
      <c r="U59" s="6"/>
      <c r="V59" s="2"/>
    </row>
    <row r="60" spans="1:23" ht="8.25" customHeight="1">
      <c r="A60" s="7"/>
      <c r="B60" s="35"/>
      <c r="C60" s="23"/>
      <c r="D60" s="8"/>
      <c r="E60" s="8"/>
      <c r="F60" s="8"/>
      <c r="P60" s="27"/>
      <c r="Q60" s="28"/>
      <c r="W60" s="2"/>
    </row>
    <row r="61" spans="1:17" ht="8.25" customHeight="1">
      <c r="A61" s="7"/>
      <c r="B61" s="36"/>
      <c r="C61" s="37"/>
      <c r="D61" s="36"/>
      <c r="E61" s="8"/>
      <c r="F61" s="8"/>
      <c r="P61" s="27"/>
      <c r="Q61" s="28"/>
    </row>
    <row r="62" spans="1:17" ht="8.25" customHeight="1">
      <c r="A62" s="7"/>
      <c r="B62" s="36"/>
      <c r="C62" s="37"/>
      <c r="D62" s="36"/>
      <c r="E62" s="8"/>
      <c r="F62" s="8"/>
      <c r="P62" s="27"/>
      <c r="Q62" s="28"/>
    </row>
    <row r="63" spans="1:17" ht="8.25" customHeight="1">
      <c r="A63" s="7"/>
      <c r="B63" s="36"/>
      <c r="C63" s="37"/>
      <c r="D63" s="36"/>
      <c r="E63" s="8"/>
      <c r="F63" s="8"/>
      <c r="P63" s="27"/>
      <c r="Q63" s="28"/>
    </row>
    <row r="64" spans="1:17" ht="8.25" customHeight="1">
      <c r="A64" s="7"/>
      <c r="B64" s="36"/>
      <c r="C64" s="37"/>
      <c r="D64" s="36"/>
      <c r="E64" s="8"/>
      <c r="F64" s="8"/>
      <c r="P64" s="27"/>
      <c r="Q64" s="28"/>
    </row>
    <row r="65" spans="1:17" ht="8.25" customHeight="1">
      <c r="A65" s="7"/>
      <c r="B65" s="36"/>
      <c r="C65" s="37"/>
      <c r="D65" s="36"/>
      <c r="E65" s="8"/>
      <c r="F65" s="8"/>
      <c r="P65" s="27"/>
      <c r="Q65" s="28"/>
    </row>
    <row r="66" spans="1:6" ht="8.25" customHeight="1">
      <c r="A66" s="7"/>
      <c r="B66" s="36"/>
      <c r="C66" s="37"/>
      <c r="D66" s="36"/>
      <c r="E66" s="8"/>
      <c r="F66" s="8"/>
    </row>
    <row r="67" spans="1:6" ht="8.25" customHeight="1">
      <c r="A67" s="7"/>
      <c r="B67" s="36"/>
      <c r="C67" s="18"/>
      <c r="D67" s="36"/>
      <c r="E67" s="8"/>
      <c r="F67" s="8"/>
    </row>
    <row r="68" spans="1:6" ht="8.25" customHeight="1">
      <c r="A68" s="7"/>
      <c r="B68" s="35"/>
      <c r="C68" s="23"/>
      <c r="D68" s="8"/>
      <c r="E68" s="8"/>
      <c r="F68" s="8"/>
    </row>
    <row r="69" spans="1:6" ht="8.25" customHeight="1">
      <c r="A69" s="7"/>
      <c r="B69" s="35"/>
      <c r="C69" s="23"/>
      <c r="D69" s="8"/>
      <c r="E69" s="8"/>
      <c r="F69" s="8"/>
    </row>
    <row r="70" spans="1:6" ht="8.25" customHeight="1">
      <c r="A70" s="7"/>
      <c r="B70" s="35"/>
      <c r="C70" s="23"/>
      <c r="D70" s="8"/>
      <c r="E70" s="8"/>
      <c r="F70" s="8"/>
    </row>
    <row r="71" spans="1:6" ht="8.25" customHeight="1">
      <c r="A71" s="7"/>
      <c r="B71" s="35"/>
      <c r="C71" s="23"/>
      <c r="D71" s="8"/>
      <c r="E71" s="8"/>
      <c r="F71" s="8"/>
    </row>
    <row r="72" spans="1:6" ht="8.25" customHeight="1">
      <c r="A72" s="7"/>
      <c r="B72" s="35"/>
      <c r="C72" s="23"/>
      <c r="D72" s="8"/>
      <c r="E72" s="8"/>
      <c r="F72" s="8"/>
    </row>
    <row r="73" spans="1:6" ht="8.25" customHeight="1">
      <c r="A73" s="7"/>
      <c r="B73" s="35"/>
      <c r="C73" s="23"/>
      <c r="D73" s="8"/>
      <c r="E73" s="8"/>
      <c r="F73" s="8"/>
    </row>
    <row r="74" spans="1:6" ht="8.25" customHeight="1">
      <c r="A74" s="30"/>
      <c r="B74" s="31"/>
      <c r="C74" s="32"/>
      <c r="D74" s="33"/>
      <c r="E74" s="33"/>
      <c r="F74" s="8"/>
    </row>
    <row r="75" spans="1:6" ht="8.25" customHeight="1">
      <c r="A75" s="30"/>
      <c r="B75" s="31"/>
      <c r="C75" s="32"/>
      <c r="D75" s="33"/>
      <c r="E75" s="33"/>
      <c r="F75" s="8"/>
    </row>
    <row r="76" spans="1:6" ht="8.25" customHeight="1">
      <c r="A76" s="30"/>
      <c r="B76" s="31"/>
      <c r="C76" s="32"/>
      <c r="D76" s="33"/>
      <c r="E76" s="33"/>
      <c r="F76" s="8"/>
    </row>
    <row r="77" spans="1:6" ht="8.25" customHeight="1">
      <c r="A77" s="30"/>
      <c r="B77" s="31"/>
      <c r="C77" s="32"/>
      <c r="D77" s="33"/>
      <c r="E77" s="33"/>
      <c r="F77" s="8"/>
    </row>
    <row r="78" spans="1:6" ht="8.25" customHeight="1">
      <c r="A78" s="30"/>
      <c r="B78" s="31"/>
      <c r="C78" s="32"/>
      <c r="D78" s="33"/>
      <c r="E78" s="33"/>
      <c r="F78" s="8"/>
    </row>
    <row r="79" spans="1:6" ht="8.25" customHeight="1">
      <c r="A79" s="30"/>
      <c r="B79" s="31"/>
      <c r="C79" s="32"/>
      <c r="D79" s="33"/>
      <c r="E79" s="33"/>
      <c r="F79" s="8"/>
    </row>
    <row r="80" spans="1:6" ht="8.25" customHeight="1">
      <c r="A80" s="30"/>
      <c r="B80" s="31"/>
      <c r="C80" s="32"/>
      <c r="D80" s="33"/>
      <c r="E80" s="33"/>
      <c r="F80" s="8"/>
    </row>
    <row r="81" spans="1:6" ht="8.25" customHeight="1">
      <c r="A81" s="30"/>
      <c r="B81" s="31"/>
      <c r="C81" s="32"/>
      <c r="D81" s="33"/>
      <c r="E81" s="33"/>
      <c r="F81" s="8"/>
    </row>
    <row r="82" spans="1:6" ht="8.25" customHeight="1">
      <c r="A82" s="30"/>
      <c r="B82" s="31"/>
      <c r="C82" s="32"/>
      <c r="D82" s="33"/>
      <c r="E82" s="33"/>
      <c r="F82" s="8"/>
    </row>
    <row r="83" spans="1:6" ht="8.25" customHeight="1">
      <c r="A83" s="30"/>
      <c r="B83" s="31"/>
      <c r="C83" s="32"/>
      <c r="D83" s="33"/>
      <c r="E83" s="33"/>
      <c r="F83" s="8"/>
    </row>
    <row r="84" spans="1:6" ht="8.25" customHeight="1">
      <c r="A84" s="30"/>
      <c r="B84" s="31"/>
      <c r="C84" s="32"/>
      <c r="D84" s="33"/>
      <c r="E84" s="33"/>
      <c r="F84" s="8"/>
    </row>
    <row r="85" spans="1:6" ht="8.25" customHeight="1">
      <c r="A85" s="30"/>
      <c r="B85" s="31"/>
      <c r="C85" s="32"/>
      <c r="D85" s="33"/>
      <c r="E85" s="33"/>
      <c r="F85" s="8"/>
    </row>
    <row r="86" spans="1:6" ht="8.25" customHeight="1">
      <c r="A86" s="30"/>
      <c r="B86" s="31"/>
      <c r="C86" s="32"/>
      <c r="D86" s="33"/>
      <c r="E86" s="33"/>
      <c r="F86" s="8"/>
    </row>
    <row r="87" spans="1:6" ht="8.25" customHeight="1">
      <c r="A87" s="30"/>
      <c r="B87" s="31"/>
      <c r="C87" s="32"/>
      <c r="D87" s="33"/>
      <c r="E87" s="33"/>
      <c r="F87" s="8"/>
    </row>
    <row r="88" spans="1:6" ht="8.25" customHeight="1">
      <c r="A88" s="30"/>
      <c r="B88" s="31"/>
      <c r="C88" s="32"/>
      <c r="D88" s="33"/>
      <c r="E88" s="33"/>
      <c r="F88" s="8"/>
    </row>
    <row r="89" spans="1:6" ht="8.25" customHeight="1">
      <c r="A89" s="30"/>
      <c r="B89" s="31"/>
      <c r="C89" s="32"/>
      <c r="D89" s="33"/>
      <c r="E89" s="33"/>
      <c r="F89" s="8"/>
    </row>
    <row r="90" spans="1:6" ht="8.25" customHeight="1">
      <c r="A90" s="30"/>
      <c r="B90" s="31"/>
      <c r="C90" s="32"/>
      <c r="D90" s="33"/>
      <c r="E90" s="33"/>
      <c r="F90" s="8"/>
    </row>
    <row r="91" spans="1:6" ht="8.25" customHeight="1">
      <c r="A91" s="30"/>
      <c r="B91" s="31"/>
      <c r="C91" s="32"/>
      <c r="D91" s="33"/>
      <c r="E91" s="33"/>
      <c r="F91" s="8"/>
    </row>
    <row r="92" spans="1:6" ht="8.25" customHeight="1">
      <c r="A92" s="30"/>
      <c r="B92" s="31"/>
      <c r="C92" s="32"/>
      <c r="D92" s="33"/>
      <c r="E92" s="33"/>
      <c r="F92" s="8"/>
    </row>
    <row r="93" spans="1:6" ht="8.25" customHeight="1">
      <c r="A93" s="30"/>
      <c r="B93" s="31"/>
      <c r="C93" s="32"/>
      <c r="D93" s="33"/>
      <c r="E93" s="33"/>
      <c r="F93" s="8"/>
    </row>
    <row r="94" spans="1:6" ht="8.25" customHeight="1">
      <c r="A94" s="30"/>
      <c r="B94" s="31"/>
      <c r="C94" s="32"/>
      <c r="D94" s="33"/>
      <c r="E94" s="33"/>
      <c r="F94" s="8"/>
    </row>
    <row r="95" spans="1:6" ht="8.25" customHeight="1">
      <c r="A95" s="30"/>
      <c r="B95" s="31"/>
      <c r="C95" s="32"/>
      <c r="D95" s="33"/>
      <c r="E95" s="33"/>
      <c r="F95" s="8"/>
    </row>
    <row r="96" spans="1:6" ht="8.25" customHeight="1">
      <c r="A96" s="30"/>
      <c r="B96" s="31"/>
      <c r="C96" s="32"/>
      <c r="D96" s="33"/>
      <c r="E96" s="33"/>
      <c r="F96" s="8"/>
    </row>
    <row r="97" spans="1:6" ht="8.25" customHeight="1">
      <c r="A97" s="30"/>
      <c r="B97" s="31"/>
      <c r="C97" s="32"/>
      <c r="D97" s="33"/>
      <c r="E97" s="33"/>
      <c r="F97" s="8"/>
    </row>
    <row r="98" spans="1:6" ht="8.25" customHeight="1">
      <c r="A98" s="30"/>
      <c r="B98" s="31"/>
      <c r="C98" s="32"/>
      <c r="D98" s="33"/>
      <c r="E98" s="33"/>
      <c r="F98" s="8"/>
    </row>
    <row r="99" spans="1:6" ht="8.25" customHeight="1">
      <c r="A99" s="30"/>
      <c r="B99" s="31"/>
      <c r="C99" s="32"/>
      <c r="D99" s="33"/>
      <c r="E99" s="33"/>
      <c r="F99" s="8"/>
    </row>
    <row r="100" spans="1:6" ht="8.25" customHeight="1">
      <c r="A100" s="30"/>
      <c r="B100" s="31"/>
      <c r="C100" s="32"/>
      <c r="D100" s="33"/>
      <c r="E100" s="33"/>
      <c r="F100" s="8"/>
    </row>
    <row r="101" spans="1:6" ht="8.25" customHeight="1">
      <c r="A101" s="30"/>
      <c r="B101" s="31"/>
      <c r="C101" s="32"/>
      <c r="D101" s="33"/>
      <c r="E101" s="33"/>
      <c r="F101" s="8"/>
    </row>
    <row r="102" spans="1:6" ht="8.25" customHeight="1">
      <c r="A102" s="30"/>
      <c r="B102" s="31"/>
      <c r="C102" s="32"/>
      <c r="D102" s="33"/>
      <c r="E102" s="33"/>
      <c r="F102" s="8"/>
    </row>
    <row r="103" spans="1:6" ht="8.25" customHeight="1">
      <c r="A103" s="30"/>
      <c r="B103" s="31"/>
      <c r="C103" s="32"/>
      <c r="D103" s="33"/>
      <c r="E103" s="33"/>
      <c r="F103" s="8"/>
    </row>
    <row r="104" spans="1:6" ht="8.25" customHeight="1">
      <c r="A104" s="30"/>
      <c r="B104" s="31"/>
      <c r="C104" s="32"/>
      <c r="D104" s="33"/>
      <c r="E104" s="33"/>
      <c r="F104" s="8"/>
    </row>
    <row r="105" spans="1:6" ht="8.25" customHeight="1">
      <c r="A105" s="30"/>
      <c r="B105" s="31"/>
      <c r="C105" s="32"/>
      <c r="D105" s="33"/>
      <c r="E105" s="33"/>
      <c r="F105" s="8"/>
    </row>
    <row r="106" spans="1:6" ht="8.25" customHeight="1">
      <c r="A106" s="30"/>
      <c r="B106" s="31"/>
      <c r="C106" s="32"/>
      <c r="D106" s="33"/>
      <c r="E106" s="33"/>
      <c r="F106" s="8"/>
    </row>
    <row r="107" spans="1:6" ht="8.25" customHeight="1">
      <c r="A107" s="30"/>
      <c r="B107" s="31"/>
      <c r="C107" s="32"/>
      <c r="D107" s="33"/>
      <c r="E107" s="33"/>
      <c r="F107" s="8"/>
    </row>
    <row r="108" spans="1:6" ht="8.25" customHeight="1">
      <c r="A108" s="30"/>
      <c r="B108" s="31"/>
      <c r="C108" s="32"/>
      <c r="D108" s="33"/>
      <c r="E108" s="33"/>
      <c r="F108" s="8"/>
    </row>
    <row r="109" spans="1:6" ht="8.25" customHeight="1">
      <c r="A109" s="30"/>
      <c r="B109" s="31"/>
      <c r="C109" s="32"/>
      <c r="D109" s="33"/>
      <c r="E109" s="33"/>
      <c r="F109" s="8"/>
    </row>
    <row r="110" spans="2:6" ht="8.25" customHeight="1">
      <c r="B110" s="32"/>
      <c r="C110" s="32"/>
      <c r="D110" s="33"/>
      <c r="E110" s="33"/>
      <c r="F110" s="8"/>
    </row>
    <row r="111" spans="2:6" ht="8.25" customHeight="1">
      <c r="B111" s="32"/>
      <c r="C111" s="32"/>
      <c r="D111" s="33"/>
      <c r="E111" s="33"/>
      <c r="F111" s="8"/>
    </row>
    <row r="112" spans="2:8" ht="8.25" customHeight="1">
      <c r="B112" s="32"/>
      <c r="D112" s="3"/>
      <c r="E112" s="3"/>
      <c r="F112" s="1"/>
      <c r="H112" s="36"/>
    </row>
    <row r="113" spans="1:24" s="1" customFormat="1" ht="8.25" customHeight="1">
      <c r="A113" s="3"/>
      <c r="B113" s="32"/>
      <c r="C113" s="30"/>
      <c r="D113" s="3"/>
      <c r="E113" s="3"/>
      <c r="G113" s="14"/>
      <c r="H113" s="39"/>
      <c r="I113" s="15"/>
      <c r="J113" s="16"/>
      <c r="K113" s="16"/>
      <c r="L113" s="17"/>
      <c r="M113" s="17"/>
      <c r="N113" s="25"/>
      <c r="O113" s="26"/>
      <c r="P113" s="23"/>
      <c r="Q113" s="38"/>
      <c r="R113" s="29"/>
      <c r="S113" s="2"/>
      <c r="T113" s="3"/>
      <c r="U113" s="3"/>
      <c r="X113" s="2"/>
    </row>
    <row r="114" spans="1:21" ht="8.25" customHeight="1">
      <c r="A114" s="1"/>
      <c r="B114" s="1"/>
      <c r="C114" s="10"/>
      <c r="D114" s="10"/>
      <c r="E114" s="10"/>
      <c r="H114" s="36"/>
      <c r="P114" s="27"/>
      <c r="Q114" s="28"/>
      <c r="T114" s="1"/>
      <c r="U114" s="1"/>
    </row>
    <row r="115" spans="1:24" s="1" customFormat="1" ht="8.25" customHeight="1">
      <c r="A115" s="3"/>
      <c r="B115" s="32"/>
      <c r="C115" s="33"/>
      <c r="D115" s="33"/>
      <c r="E115" s="33"/>
      <c r="F115" s="8"/>
      <c r="G115" s="14"/>
      <c r="H115" s="36"/>
      <c r="I115" s="15"/>
      <c r="J115" s="16"/>
      <c r="K115" s="16"/>
      <c r="L115" s="17"/>
      <c r="M115" s="17"/>
      <c r="N115" s="25"/>
      <c r="O115" s="26"/>
      <c r="P115" s="27"/>
      <c r="Q115" s="28"/>
      <c r="R115" s="29"/>
      <c r="S115" s="2"/>
      <c r="T115" s="3"/>
      <c r="U115" s="3"/>
      <c r="X115" s="2"/>
    </row>
    <row r="116" spans="1:21" ht="8.25" customHeight="1">
      <c r="A116" s="1"/>
      <c r="B116" s="1"/>
      <c r="C116" s="10"/>
      <c r="D116" s="10"/>
      <c r="E116" s="10"/>
      <c r="H116" s="36"/>
      <c r="P116" s="27"/>
      <c r="Q116" s="28"/>
      <c r="T116" s="1"/>
      <c r="U116" s="1"/>
    </row>
    <row r="117" spans="2:17" ht="8.25" customHeight="1">
      <c r="B117" s="32"/>
      <c r="C117" s="33"/>
      <c r="D117" s="33"/>
      <c r="E117" s="33"/>
      <c r="F117" s="8"/>
      <c r="H117" s="36"/>
      <c r="P117" s="27"/>
      <c r="Q117" s="28"/>
    </row>
    <row r="118" spans="1:24" s="1" customFormat="1" ht="8.25" customHeight="1">
      <c r="A118" s="3"/>
      <c r="B118" s="32"/>
      <c r="C118" s="33"/>
      <c r="D118" s="33"/>
      <c r="E118" s="33"/>
      <c r="F118" s="8"/>
      <c r="G118" s="14"/>
      <c r="H118" s="36"/>
      <c r="I118" s="15"/>
      <c r="J118" s="16"/>
      <c r="K118" s="16"/>
      <c r="L118" s="17"/>
      <c r="M118" s="17"/>
      <c r="N118" s="25"/>
      <c r="O118" s="26"/>
      <c r="P118" s="27"/>
      <c r="Q118" s="28"/>
      <c r="R118" s="29"/>
      <c r="S118" s="2"/>
      <c r="T118" s="3"/>
      <c r="U118" s="3"/>
      <c r="X118" s="2"/>
    </row>
    <row r="119" spans="1:21" ht="8.25" customHeight="1">
      <c r="A119" s="1"/>
      <c r="B119" s="1"/>
      <c r="C119" s="10"/>
      <c r="D119" s="10"/>
      <c r="E119" s="10"/>
      <c r="H119" s="36"/>
      <c r="P119" s="27"/>
      <c r="Q119" s="28"/>
      <c r="T119" s="1"/>
      <c r="U119" s="1"/>
    </row>
    <row r="120" spans="2:17" ht="8.25" customHeight="1">
      <c r="B120" s="32"/>
      <c r="C120" s="33"/>
      <c r="D120" s="33"/>
      <c r="E120" s="33"/>
      <c r="F120" s="8"/>
      <c r="H120" s="36"/>
      <c r="P120" s="27"/>
      <c r="Q120" s="28"/>
    </row>
    <row r="121" spans="2:17" ht="8.25" customHeight="1">
      <c r="B121" s="32"/>
      <c r="C121" s="33"/>
      <c r="D121" s="33"/>
      <c r="E121" s="33"/>
      <c r="F121" s="8"/>
      <c r="H121" s="36"/>
      <c r="P121" s="27"/>
      <c r="Q121" s="28"/>
    </row>
    <row r="122" spans="2:17" ht="8.25" customHeight="1">
      <c r="B122" s="32"/>
      <c r="C122" s="33"/>
      <c r="D122" s="33"/>
      <c r="E122" s="33"/>
      <c r="F122" s="8"/>
      <c r="H122" s="36"/>
      <c r="P122" s="27"/>
      <c r="Q122" s="28"/>
    </row>
    <row r="123" spans="1:24" s="1" customFormat="1" ht="8.25" customHeight="1">
      <c r="A123" s="3"/>
      <c r="B123" s="32"/>
      <c r="C123" s="33"/>
      <c r="D123" s="33"/>
      <c r="E123" s="33"/>
      <c r="F123" s="8"/>
      <c r="G123" s="14"/>
      <c r="H123" s="36"/>
      <c r="I123" s="15"/>
      <c r="J123" s="16"/>
      <c r="K123" s="16"/>
      <c r="L123" s="17"/>
      <c r="M123" s="17"/>
      <c r="N123" s="8"/>
      <c r="O123" s="40"/>
      <c r="P123" s="27"/>
      <c r="Q123" s="28"/>
      <c r="R123" s="29"/>
      <c r="S123" s="2"/>
      <c r="T123" s="3"/>
      <c r="U123" s="3"/>
      <c r="X123" s="2"/>
    </row>
    <row r="124" spans="1:21" ht="8.25" customHeight="1">
      <c r="A124" s="1"/>
      <c r="B124" s="1"/>
      <c r="C124" s="10"/>
      <c r="D124" s="10"/>
      <c r="E124" s="10"/>
      <c r="H124" s="36"/>
      <c r="N124" s="8"/>
      <c r="O124" s="40"/>
      <c r="P124" s="27"/>
      <c r="Q124" s="28"/>
      <c r="T124" s="1"/>
      <c r="U124" s="1"/>
    </row>
    <row r="125" spans="2:17" ht="8.25" customHeight="1">
      <c r="B125" s="32"/>
      <c r="C125" s="33"/>
      <c r="D125" s="33"/>
      <c r="E125" s="33"/>
      <c r="F125" s="8"/>
      <c r="H125" s="36"/>
      <c r="N125" s="8"/>
      <c r="O125" s="40"/>
      <c r="P125" s="27"/>
      <c r="Q125" s="28"/>
    </row>
    <row r="126" spans="2:17" ht="8.25" customHeight="1">
      <c r="B126" s="32"/>
      <c r="C126" s="33"/>
      <c r="D126" s="33"/>
      <c r="E126" s="33"/>
      <c r="F126" s="8"/>
      <c r="H126" s="36"/>
      <c r="N126" s="8"/>
      <c r="O126" s="40"/>
      <c r="P126" s="27"/>
      <c r="Q126" s="28"/>
    </row>
    <row r="127" spans="2:17" ht="8.25" customHeight="1">
      <c r="B127" s="32"/>
      <c r="C127" s="33"/>
      <c r="D127" s="33"/>
      <c r="E127" s="33"/>
      <c r="F127" s="8"/>
      <c r="H127" s="36"/>
      <c r="N127" s="8"/>
      <c r="O127" s="40"/>
      <c r="P127" s="27"/>
      <c r="Q127" s="28"/>
    </row>
    <row r="128" spans="2:17" ht="8.25" customHeight="1">
      <c r="B128" s="32"/>
      <c r="C128" s="33"/>
      <c r="D128" s="33"/>
      <c r="E128" s="33"/>
      <c r="F128" s="8"/>
      <c r="H128" s="36"/>
      <c r="N128" s="8"/>
      <c r="O128" s="40"/>
      <c r="P128" s="27"/>
      <c r="Q128" s="28"/>
    </row>
    <row r="129" spans="2:17" ht="8.25" customHeight="1">
      <c r="B129" s="32"/>
      <c r="C129" s="33"/>
      <c r="D129" s="33"/>
      <c r="E129" s="33"/>
      <c r="F129" s="8"/>
      <c r="H129" s="36"/>
      <c r="N129" s="8"/>
      <c r="O129" s="40"/>
      <c r="P129" s="27"/>
      <c r="Q129" s="28"/>
    </row>
    <row r="130" spans="2:17" ht="8.25" customHeight="1">
      <c r="B130" s="32"/>
      <c r="C130" s="33"/>
      <c r="D130" s="33"/>
      <c r="E130" s="33"/>
      <c r="F130" s="8"/>
      <c r="H130" s="36"/>
      <c r="N130" s="8"/>
      <c r="O130" s="40"/>
      <c r="P130" s="27"/>
      <c r="Q130" s="28"/>
    </row>
    <row r="131" spans="2:17" ht="8.25" customHeight="1">
      <c r="B131" s="32"/>
      <c r="C131" s="33"/>
      <c r="D131" s="33"/>
      <c r="E131" s="33"/>
      <c r="F131" s="8"/>
      <c r="H131" s="36"/>
      <c r="N131" s="8"/>
      <c r="O131" s="40"/>
      <c r="P131" s="27"/>
      <c r="Q131" s="28"/>
    </row>
    <row r="132" spans="2:17" ht="8.25" customHeight="1">
      <c r="B132" s="32"/>
      <c r="C132" s="33"/>
      <c r="D132" s="33"/>
      <c r="E132" s="33"/>
      <c r="F132" s="8"/>
      <c r="H132" s="36"/>
      <c r="N132" s="8"/>
      <c r="O132" s="40"/>
      <c r="P132" s="27"/>
      <c r="Q132" s="28"/>
    </row>
    <row r="133" spans="2:17" ht="8.25" customHeight="1">
      <c r="B133" s="32"/>
      <c r="C133" s="33"/>
      <c r="D133" s="33"/>
      <c r="E133" s="33"/>
      <c r="F133" s="8"/>
      <c r="H133" s="36"/>
      <c r="N133" s="8"/>
      <c r="O133" s="40"/>
      <c r="P133" s="27"/>
      <c r="Q133" s="28"/>
    </row>
    <row r="134" spans="1:24" s="1" customFormat="1" ht="8.25" customHeight="1">
      <c r="A134" s="3"/>
      <c r="B134" s="32"/>
      <c r="C134" s="33"/>
      <c r="D134" s="33"/>
      <c r="E134" s="33"/>
      <c r="F134" s="8"/>
      <c r="G134" s="14"/>
      <c r="H134" s="36"/>
      <c r="I134" s="15"/>
      <c r="J134" s="16"/>
      <c r="K134" s="16"/>
      <c r="L134" s="17"/>
      <c r="M134" s="17"/>
      <c r="N134" s="8"/>
      <c r="O134" s="40"/>
      <c r="P134" s="27"/>
      <c r="Q134" s="28"/>
      <c r="R134" s="29"/>
      <c r="S134" s="2"/>
      <c r="T134" s="3"/>
      <c r="U134" s="3"/>
      <c r="X134" s="2"/>
    </row>
    <row r="135" spans="1:21" ht="8.25" customHeight="1">
      <c r="A135" s="1"/>
      <c r="B135" s="1"/>
      <c r="C135" s="10"/>
      <c r="D135" s="10"/>
      <c r="E135" s="10"/>
      <c r="H135" s="36"/>
      <c r="N135" s="8"/>
      <c r="O135" s="40"/>
      <c r="P135" s="27"/>
      <c r="Q135" s="28"/>
      <c r="T135" s="1"/>
      <c r="U135" s="1"/>
    </row>
    <row r="136" spans="2:17" ht="8.25" customHeight="1">
      <c r="B136" s="32"/>
      <c r="C136" s="33"/>
      <c r="D136" s="33"/>
      <c r="E136" s="33"/>
      <c r="F136" s="8"/>
      <c r="H136" s="36"/>
      <c r="N136" s="8"/>
      <c r="O136" s="40"/>
      <c r="P136" s="27"/>
      <c r="Q136" s="28"/>
    </row>
    <row r="137" spans="2:17" ht="8.25" customHeight="1">
      <c r="B137" s="32"/>
      <c r="C137" s="33"/>
      <c r="D137" s="33"/>
      <c r="E137" s="33"/>
      <c r="F137" s="8"/>
      <c r="H137" s="36"/>
      <c r="N137" s="8"/>
      <c r="O137" s="40"/>
      <c r="P137" s="27"/>
      <c r="Q137" s="28"/>
    </row>
    <row r="138" spans="2:17" ht="8.25" customHeight="1">
      <c r="B138" s="32"/>
      <c r="C138" s="33"/>
      <c r="D138" s="33"/>
      <c r="E138" s="33"/>
      <c r="F138" s="8"/>
      <c r="H138" s="36"/>
      <c r="N138" s="8"/>
      <c r="O138" s="40"/>
      <c r="P138" s="27"/>
      <c r="Q138" s="28"/>
    </row>
    <row r="139" spans="2:17" ht="8.25" customHeight="1">
      <c r="B139" s="32"/>
      <c r="C139" s="33"/>
      <c r="D139" s="33"/>
      <c r="E139" s="33"/>
      <c r="F139" s="8"/>
      <c r="H139" s="36"/>
      <c r="N139" s="8"/>
      <c r="O139" s="40"/>
      <c r="P139" s="27"/>
      <c r="Q139" s="28"/>
    </row>
    <row r="140" spans="2:17" ht="8.25" customHeight="1">
      <c r="B140" s="32"/>
      <c r="C140" s="33"/>
      <c r="D140" s="33"/>
      <c r="E140" s="33"/>
      <c r="F140" s="8"/>
      <c r="H140" s="36"/>
      <c r="N140" s="8"/>
      <c r="O140" s="40"/>
      <c r="P140" s="27"/>
      <c r="Q140" s="28"/>
    </row>
    <row r="141" spans="2:17" ht="8.25" customHeight="1">
      <c r="B141" s="32"/>
      <c r="C141" s="33"/>
      <c r="D141" s="33"/>
      <c r="E141" s="33"/>
      <c r="F141" s="8"/>
      <c r="H141" s="36"/>
      <c r="N141" s="8"/>
      <c r="O141" s="40"/>
      <c r="P141" s="27"/>
      <c r="Q141" s="28"/>
    </row>
    <row r="142" spans="2:17" ht="8.25" customHeight="1">
      <c r="B142" s="32"/>
      <c r="C142" s="33"/>
      <c r="D142" s="33"/>
      <c r="E142" s="33"/>
      <c r="F142" s="8"/>
      <c r="H142" s="36"/>
      <c r="N142" s="8"/>
      <c r="O142" s="40"/>
      <c r="P142" s="27"/>
      <c r="Q142" s="28"/>
    </row>
    <row r="143" spans="2:17" ht="8.25" customHeight="1">
      <c r="B143" s="32"/>
      <c r="C143" s="33"/>
      <c r="D143" s="33"/>
      <c r="E143" s="33"/>
      <c r="F143" s="8"/>
      <c r="H143" s="36"/>
      <c r="N143" s="8"/>
      <c r="O143" s="40"/>
      <c r="P143" s="27"/>
      <c r="Q143" s="28"/>
    </row>
    <row r="144" spans="2:17" ht="8.25" customHeight="1">
      <c r="B144" s="32"/>
      <c r="C144" s="33"/>
      <c r="D144" s="33"/>
      <c r="E144" s="33"/>
      <c r="F144" s="8"/>
      <c r="H144" s="36"/>
      <c r="N144" s="8"/>
      <c r="O144" s="40"/>
      <c r="P144" s="27"/>
      <c r="Q144" s="28"/>
    </row>
    <row r="145" spans="2:17" ht="8.25" customHeight="1">
      <c r="B145" s="32"/>
      <c r="C145" s="33"/>
      <c r="D145" s="33"/>
      <c r="E145" s="33"/>
      <c r="F145" s="8"/>
      <c r="H145" s="36"/>
      <c r="N145" s="8"/>
      <c r="O145" s="40"/>
      <c r="P145" s="27"/>
      <c r="Q145" s="28"/>
    </row>
    <row r="146" spans="2:17" ht="8.25" customHeight="1">
      <c r="B146" s="32"/>
      <c r="C146" s="33"/>
      <c r="D146" s="33"/>
      <c r="E146" s="33"/>
      <c r="F146" s="8"/>
      <c r="H146" s="36"/>
      <c r="N146" s="8"/>
      <c r="O146" s="40"/>
      <c r="P146" s="27"/>
      <c r="Q146" s="28"/>
    </row>
    <row r="147" spans="2:17" ht="8.25" customHeight="1">
      <c r="B147" s="32"/>
      <c r="C147" s="33"/>
      <c r="D147" s="33"/>
      <c r="E147" s="33"/>
      <c r="F147" s="8"/>
      <c r="H147" s="36"/>
      <c r="N147" s="8"/>
      <c r="O147" s="40"/>
      <c r="P147" s="27"/>
      <c r="Q147" s="28"/>
    </row>
    <row r="148" spans="1:24" s="1" customFormat="1" ht="8.25" customHeight="1">
      <c r="A148" s="3"/>
      <c r="B148" s="32"/>
      <c r="C148" s="33"/>
      <c r="D148" s="33"/>
      <c r="E148" s="33"/>
      <c r="F148" s="8"/>
      <c r="G148" s="14"/>
      <c r="H148" s="36"/>
      <c r="I148" s="15"/>
      <c r="J148" s="16"/>
      <c r="K148" s="16"/>
      <c r="L148" s="17"/>
      <c r="M148" s="17"/>
      <c r="N148" s="8"/>
      <c r="O148" s="40"/>
      <c r="P148" s="27"/>
      <c r="Q148" s="28"/>
      <c r="R148" s="29"/>
      <c r="S148" s="2"/>
      <c r="T148" s="3"/>
      <c r="U148" s="3"/>
      <c r="X148" s="2"/>
    </row>
    <row r="149" spans="1:25" s="32" customFormat="1" ht="8.25" customHeight="1">
      <c r="A149" s="1"/>
      <c r="B149" s="1"/>
      <c r="C149" s="10"/>
      <c r="D149" s="10"/>
      <c r="E149" s="10"/>
      <c r="F149" s="10"/>
      <c r="G149" s="14"/>
      <c r="H149" s="36"/>
      <c r="I149" s="15"/>
      <c r="J149" s="16"/>
      <c r="K149" s="16"/>
      <c r="L149" s="17"/>
      <c r="M149" s="17"/>
      <c r="N149" s="8"/>
      <c r="O149" s="40"/>
      <c r="P149" s="27"/>
      <c r="Q149" s="28"/>
      <c r="R149" s="29"/>
      <c r="S149" s="2"/>
      <c r="T149" s="1"/>
      <c r="U149" s="1"/>
      <c r="V149" s="1"/>
      <c r="W149" s="1"/>
      <c r="X149" s="2"/>
      <c r="Y149" s="3"/>
    </row>
    <row r="150" spans="2:17" ht="8.25" customHeight="1">
      <c r="B150" s="32"/>
      <c r="C150" s="33"/>
      <c r="D150" s="33"/>
      <c r="E150" s="33"/>
      <c r="F150" s="8"/>
      <c r="H150" s="36"/>
      <c r="N150" s="8"/>
      <c r="O150" s="40"/>
      <c r="P150" s="27"/>
      <c r="Q150" s="28"/>
    </row>
    <row r="151" spans="2:17" ht="8.25" customHeight="1">
      <c r="B151" s="32"/>
      <c r="C151" s="33"/>
      <c r="D151" s="33"/>
      <c r="E151" s="33"/>
      <c r="F151" s="8"/>
      <c r="H151" s="36"/>
      <c r="N151" s="8"/>
      <c r="O151" s="40"/>
      <c r="P151" s="27"/>
      <c r="Q151" s="28"/>
    </row>
    <row r="152" spans="2:17" ht="8.25" customHeight="1">
      <c r="B152" s="32"/>
      <c r="C152" s="33"/>
      <c r="D152" s="33"/>
      <c r="E152" s="33"/>
      <c r="F152" s="8"/>
      <c r="H152" s="36"/>
      <c r="N152" s="8"/>
      <c r="O152" s="40"/>
      <c r="P152" s="27"/>
      <c r="Q152" s="28"/>
    </row>
    <row r="153" spans="2:17" ht="8.25" customHeight="1">
      <c r="B153" s="32"/>
      <c r="C153" s="33"/>
      <c r="D153" s="33"/>
      <c r="E153" s="33"/>
      <c r="F153" s="8"/>
      <c r="H153" s="36"/>
      <c r="N153" s="8"/>
      <c r="O153" s="40"/>
      <c r="P153" s="27"/>
      <c r="Q153" s="28"/>
    </row>
    <row r="154" spans="2:17" ht="8.25" customHeight="1">
      <c r="B154" s="32"/>
      <c r="C154" s="33"/>
      <c r="D154" s="33"/>
      <c r="E154" s="33"/>
      <c r="F154" s="8"/>
      <c r="H154" s="36"/>
      <c r="N154" s="8"/>
      <c r="O154" s="40"/>
      <c r="P154" s="27"/>
      <c r="Q154" s="28"/>
    </row>
    <row r="155" spans="1:24" s="1" customFormat="1" ht="8.25" customHeight="1">
      <c r="A155" s="3"/>
      <c r="B155" s="32"/>
      <c r="C155" s="33"/>
      <c r="D155" s="33"/>
      <c r="E155" s="33"/>
      <c r="F155" s="8"/>
      <c r="G155" s="14"/>
      <c r="H155" s="36"/>
      <c r="I155" s="15"/>
      <c r="J155" s="16"/>
      <c r="K155" s="16"/>
      <c r="L155" s="17"/>
      <c r="M155" s="17"/>
      <c r="N155" s="8"/>
      <c r="O155" s="40"/>
      <c r="P155" s="27"/>
      <c r="Q155" s="28"/>
      <c r="R155" s="29"/>
      <c r="S155" s="2"/>
      <c r="T155" s="3"/>
      <c r="U155" s="3"/>
      <c r="X155" s="2"/>
    </row>
    <row r="156" spans="1:21" ht="8.25" customHeight="1">
      <c r="A156" s="1"/>
      <c r="B156" s="1"/>
      <c r="C156" s="10"/>
      <c r="D156" s="10"/>
      <c r="E156" s="10"/>
      <c r="H156" s="36"/>
      <c r="N156" s="8"/>
      <c r="O156" s="40"/>
      <c r="P156" s="27"/>
      <c r="Q156" s="28"/>
      <c r="T156" s="1"/>
      <c r="U156" s="1"/>
    </row>
    <row r="157" spans="1:24" s="1" customFormat="1" ht="8.25" customHeight="1">
      <c r="A157" s="3"/>
      <c r="B157" s="32"/>
      <c r="C157" s="33"/>
      <c r="D157" s="33"/>
      <c r="E157" s="33"/>
      <c r="F157" s="8"/>
      <c r="G157" s="14"/>
      <c r="H157" s="36"/>
      <c r="I157" s="15"/>
      <c r="J157" s="16"/>
      <c r="K157" s="16"/>
      <c r="L157" s="17"/>
      <c r="M157" s="17"/>
      <c r="N157" s="8"/>
      <c r="O157" s="40"/>
      <c r="P157" s="27"/>
      <c r="Q157" s="28"/>
      <c r="R157" s="29"/>
      <c r="S157" s="2"/>
      <c r="T157" s="3"/>
      <c r="U157" s="3"/>
      <c r="X157" s="2"/>
    </row>
    <row r="158" spans="1:21" ht="8.25" customHeight="1">
      <c r="A158" s="1"/>
      <c r="B158" s="1"/>
      <c r="C158" s="10"/>
      <c r="D158" s="10"/>
      <c r="E158" s="10"/>
      <c r="H158" s="36"/>
      <c r="N158" s="8"/>
      <c r="O158" s="40"/>
      <c r="P158" s="27"/>
      <c r="Q158" s="28"/>
      <c r="T158" s="1"/>
      <c r="U158" s="1"/>
    </row>
    <row r="159" spans="2:17" ht="8.25" customHeight="1">
      <c r="B159" s="32"/>
      <c r="C159" s="33"/>
      <c r="D159" s="33"/>
      <c r="E159" s="33"/>
      <c r="F159" s="8"/>
      <c r="H159" s="36"/>
      <c r="N159" s="8"/>
      <c r="O159" s="40"/>
      <c r="P159" s="27"/>
      <c r="Q159" s="28"/>
    </row>
    <row r="160" spans="2:17" ht="8.25" customHeight="1">
      <c r="B160" s="32"/>
      <c r="C160" s="33"/>
      <c r="D160" s="33"/>
      <c r="E160" s="33"/>
      <c r="F160" s="8"/>
      <c r="H160" s="36"/>
      <c r="N160" s="8"/>
      <c r="O160" s="40"/>
      <c r="P160" s="27"/>
      <c r="Q160" s="28"/>
    </row>
    <row r="161" spans="2:17" ht="8.25" customHeight="1">
      <c r="B161" s="32"/>
      <c r="C161" s="33"/>
      <c r="D161" s="33"/>
      <c r="E161" s="33"/>
      <c r="F161" s="8"/>
      <c r="H161" s="36"/>
      <c r="N161" s="8"/>
      <c r="O161" s="40"/>
      <c r="P161" s="27"/>
      <c r="Q161" s="28"/>
    </row>
    <row r="162" spans="1:24" s="1" customFormat="1" ht="8.25" customHeight="1">
      <c r="A162" s="3"/>
      <c r="B162" s="32"/>
      <c r="C162" s="33"/>
      <c r="D162" s="33"/>
      <c r="E162" s="33"/>
      <c r="F162" s="8"/>
      <c r="G162" s="14"/>
      <c r="H162" s="36"/>
      <c r="I162" s="15"/>
      <c r="J162" s="16"/>
      <c r="K162" s="16"/>
      <c r="L162" s="17"/>
      <c r="M162" s="17"/>
      <c r="N162" s="8"/>
      <c r="O162" s="40"/>
      <c r="P162" s="27"/>
      <c r="Q162" s="28"/>
      <c r="R162" s="29"/>
      <c r="S162" s="2"/>
      <c r="T162" s="3"/>
      <c r="U162" s="3"/>
      <c r="X162" s="2"/>
    </row>
    <row r="163" spans="1:21" ht="8.25" customHeight="1">
      <c r="A163" s="1"/>
      <c r="B163" s="1"/>
      <c r="C163" s="10"/>
      <c r="D163" s="10"/>
      <c r="E163" s="10"/>
      <c r="H163" s="36"/>
      <c r="N163" s="8"/>
      <c r="O163" s="40"/>
      <c r="P163" s="27"/>
      <c r="Q163" s="28"/>
      <c r="T163" s="1"/>
      <c r="U163" s="1"/>
    </row>
    <row r="164" spans="2:17" ht="8.25" customHeight="1">
      <c r="B164" s="32"/>
      <c r="C164" s="41"/>
      <c r="H164" s="36"/>
      <c r="N164" s="8"/>
      <c r="O164" s="40"/>
      <c r="P164" s="8"/>
      <c r="Q164" s="40"/>
    </row>
    <row r="165" spans="2:17" ht="8.25" customHeight="1">
      <c r="B165" s="32"/>
      <c r="C165" s="41"/>
      <c r="H165" s="36"/>
      <c r="N165" s="8"/>
      <c r="O165" s="40"/>
      <c r="P165" s="8"/>
      <c r="Q165" s="40"/>
    </row>
    <row r="166" spans="2:17" ht="8.25" customHeight="1">
      <c r="B166" s="32"/>
      <c r="C166" s="42"/>
      <c r="D166" s="42"/>
      <c r="E166" s="42"/>
      <c r="F166" s="11"/>
      <c r="H166" s="12"/>
      <c r="N166" s="43"/>
      <c r="O166" s="44"/>
      <c r="P166" s="43"/>
      <c r="Q166" s="44"/>
    </row>
    <row r="167" spans="2:6" ht="8.25" customHeight="1">
      <c r="B167" s="32"/>
      <c r="C167" s="32"/>
      <c r="D167" s="33"/>
      <c r="E167" s="33"/>
      <c r="F167" s="8"/>
    </row>
    <row r="168" spans="2:6" ht="8.25" customHeight="1">
      <c r="B168" s="32"/>
      <c r="C168" s="32"/>
      <c r="D168" s="33"/>
      <c r="E168" s="33"/>
      <c r="F168" s="8"/>
    </row>
    <row r="169" spans="2:6" ht="8.25" customHeight="1">
      <c r="B169" s="32"/>
      <c r="C169" s="32"/>
      <c r="D169" s="33"/>
      <c r="E169" s="33"/>
      <c r="F169" s="8"/>
    </row>
    <row r="170" spans="2:6" ht="8.25" customHeight="1">
      <c r="B170" s="32"/>
      <c r="C170" s="32"/>
      <c r="D170" s="33"/>
      <c r="E170" s="33"/>
      <c r="F170" s="8"/>
    </row>
    <row r="171" spans="2:6" ht="8.25" customHeight="1">
      <c r="B171" s="32"/>
      <c r="C171" s="32"/>
      <c r="D171" s="33"/>
      <c r="E171" s="33"/>
      <c r="F171" s="8"/>
    </row>
    <row r="172" spans="2:6" ht="8.25" customHeight="1">
      <c r="B172" s="32"/>
      <c r="C172" s="32"/>
      <c r="D172" s="33"/>
      <c r="E172" s="33"/>
      <c r="F172" s="8"/>
    </row>
    <row r="173" spans="2:6" ht="8.25" customHeight="1">
      <c r="B173" s="32"/>
      <c r="C173" s="32"/>
      <c r="D173" s="33"/>
      <c r="E173" s="33"/>
      <c r="F173" s="8"/>
    </row>
    <row r="174" spans="2:6" ht="8.25" customHeight="1">
      <c r="B174" s="32"/>
      <c r="C174" s="32"/>
      <c r="D174" s="33"/>
      <c r="E174" s="33"/>
      <c r="F174" s="8"/>
    </row>
    <row r="175" spans="2:6" ht="8.25" customHeight="1">
      <c r="B175" s="32"/>
      <c r="C175" s="32"/>
      <c r="D175" s="33"/>
      <c r="E175" s="33"/>
      <c r="F175" s="8"/>
    </row>
    <row r="176" spans="2:6" ht="8.25" customHeight="1">
      <c r="B176" s="32"/>
      <c r="C176" s="32"/>
      <c r="D176" s="33"/>
      <c r="E176" s="33"/>
      <c r="F176" s="8"/>
    </row>
    <row r="177" spans="2:6" ht="8.25" customHeight="1">
      <c r="B177" s="32"/>
      <c r="C177" s="32"/>
      <c r="D177" s="33"/>
      <c r="E177" s="33"/>
      <c r="F177" s="8"/>
    </row>
    <row r="178" spans="2:6" ht="8.25" customHeight="1">
      <c r="B178" s="32"/>
      <c r="C178" s="32"/>
      <c r="D178" s="33"/>
      <c r="E178" s="33"/>
      <c r="F178" s="8"/>
    </row>
    <row r="179" spans="2:6" ht="8.25" customHeight="1">
      <c r="B179" s="32"/>
      <c r="C179" s="32"/>
      <c r="D179" s="33"/>
      <c r="E179" s="33"/>
      <c r="F179" s="8"/>
    </row>
    <row r="180" spans="2:6" ht="8.25" customHeight="1">
      <c r="B180" s="32"/>
      <c r="C180" s="32"/>
      <c r="D180" s="33"/>
      <c r="E180" s="33"/>
      <c r="F180" s="8"/>
    </row>
    <row r="181" spans="2:6" ht="8.25" customHeight="1">
      <c r="B181" s="32"/>
      <c r="C181" s="32"/>
      <c r="D181" s="33"/>
      <c r="E181" s="33"/>
      <c r="F181" s="8"/>
    </row>
    <row r="182" spans="2:6" ht="8.25" customHeight="1">
      <c r="B182" s="32"/>
      <c r="C182" s="32"/>
      <c r="D182" s="33"/>
      <c r="E182" s="33"/>
      <c r="F182" s="8"/>
    </row>
    <row r="183" spans="2:6" ht="8.25" customHeight="1">
      <c r="B183" s="32"/>
      <c r="C183" s="32"/>
      <c r="D183" s="33"/>
      <c r="E183" s="33"/>
      <c r="F183" s="8"/>
    </row>
    <row r="184" spans="2:6" ht="8.25" customHeight="1">
      <c r="B184" s="32"/>
      <c r="C184" s="32"/>
      <c r="D184" s="33"/>
      <c r="E184" s="33"/>
      <c r="F184" s="8"/>
    </row>
    <row r="185" spans="2:6" ht="8.25" customHeight="1">
      <c r="B185" s="32"/>
      <c r="C185" s="32"/>
      <c r="D185" s="33"/>
      <c r="E185" s="33"/>
      <c r="F185" s="8"/>
    </row>
    <row r="186" spans="2:6" ht="8.25" customHeight="1">
      <c r="B186" s="32"/>
      <c r="C186" s="32"/>
      <c r="D186" s="33"/>
      <c r="E186" s="33"/>
      <c r="F186" s="8"/>
    </row>
    <row r="187" spans="2:6" ht="8.25" customHeight="1">
      <c r="B187" s="32"/>
      <c r="C187" s="32"/>
      <c r="D187" s="33"/>
      <c r="E187" s="33"/>
      <c r="F187" s="8"/>
    </row>
    <row r="188" spans="2:6" ht="8.25" customHeight="1">
      <c r="B188" s="32"/>
      <c r="C188" s="32"/>
      <c r="D188" s="33"/>
      <c r="E188" s="33"/>
      <c r="F188" s="8"/>
    </row>
    <row r="189" spans="2:6" ht="8.25" customHeight="1">
      <c r="B189" s="32"/>
      <c r="C189" s="32"/>
      <c r="D189" s="33"/>
      <c r="E189" s="33"/>
      <c r="F189" s="8"/>
    </row>
    <row r="190" spans="2:6" ht="8.25" customHeight="1">
      <c r="B190" s="32"/>
      <c r="C190" s="32"/>
      <c r="D190" s="33"/>
      <c r="E190" s="33"/>
      <c r="F190" s="8"/>
    </row>
    <row r="191" spans="2:6" ht="8.25" customHeight="1">
      <c r="B191" s="32"/>
      <c r="C191" s="32"/>
      <c r="D191" s="33"/>
      <c r="E191" s="33"/>
      <c r="F191" s="8"/>
    </row>
    <row r="192" spans="2:6" ht="8.25" customHeight="1">
      <c r="B192" s="32"/>
      <c r="C192" s="32"/>
      <c r="D192" s="33"/>
      <c r="E192" s="33"/>
      <c r="F192" s="8"/>
    </row>
    <row r="193" spans="2:6" ht="8.25" customHeight="1">
      <c r="B193" s="32"/>
      <c r="C193" s="32"/>
      <c r="D193" s="33"/>
      <c r="E193" s="33"/>
      <c r="F193" s="8"/>
    </row>
    <row r="194" spans="2:6" ht="8.25" customHeight="1">
      <c r="B194" s="32"/>
      <c r="C194" s="32"/>
      <c r="D194" s="33"/>
      <c r="E194" s="33"/>
      <c r="F194" s="8"/>
    </row>
    <row r="195" spans="2:6" ht="8.25" customHeight="1">
      <c r="B195" s="32"/>
      <c r="C195" s="32"/>
      <c r="D195" s="33"/>
      <c r="E195" s="33"/>
      <c r="F195" s="8"/>
    </row>
    <row r="196" spans="2:6" ht="8.25" customHeight="1">
      <c r="B196" s="32"/>
      <c r="C196" s="32"/>
      <c r="D196" s="33"/>
      <c r="E196" s="33"/>
      <c r="F196" s="8"/>
    </row>
    <row r="197" spans="2:6" ht="8.25" customHeight="1">
      <c r="B197" s="32"/>
      <c r="C197" s="32"/>
      <c r="D197" s="33"/>
      <c r="E197" s="33"/>
      <c r="F197" s="8"/>
    </row>
    <row r="198" spans="2:6" ht="8.25" customHeight="1">
      <c r="B198" s="32"/>
      <c r="C198" s="32"/>
      <c r="D198" s="33"/>
      <c r="E198" s="33"/>
      <c r="F198" s="8"/>
    </row>
    <row r="199" spans="2:6" ht="8.25" customHeight="1">
      <c r="B199" s="32"/>
      <c r="C199" s="32"/>
      <c r="D199" s="33"/>
      <c r="E199" s="33"/>
      <c r="F199" s="8"/>
    </row>
    <row r="200" spans="2:6" ht="8.25" customHeight="1">
      <c r="B200" s="32"/>
      <c r="C200" s="32"/>
      <c r="D200" s="33"/>
      <c r="E200" s="33"/>
      <c r="F200" s="8"/>
    </row>
    <row r="201" spans="2:6" ht="8.25" customHeight="1">
      <c r="B201" s="32"/>
      <c r="C201" s="32"/>
      <c r="D201" s="33"/>
      <c r="E201" s="33"/>
      <c r="F201" s="8"/>
    </row>
    <row r="202" spans="2:6" ht="8.25" customHeight="1">
      <c r="B202" s="32"/>
      <c r="C202" s="32"/>
      <c r="D202" s="33"/>
      <c r="E202" s="33"/>
      <c r="F202" s="8"/>
    </row>
    <row r="203" spans="2:6" ht="8.25" customHeight="1">
      <c r="B203" s="32"/>
      <c r="C203" s="32"/>
      <c r="D203" s="33"/>
      <c r="E203" s="33"/>
      <c r="F203" s="8"/>
    </row>
    <row r="204" spans="2:6" ht="8.25" customHeight="1">
      <c r="B204" s="32"/>
      <c r="C204" s="32"/>
      <c r="D204" s="33"/>
      <c r="E204" s="33"/>
      <c r="F204" s="8"/>
    </row>
    <row r="205" spans="2:6" ht="8.25" customHeight="1">
      <c r="B205" s="32"/>
      <c r="C205" s="32"/>
      <c r="D205" s="33"/>
      <c r="E205" s="33"/>
      <c r="F205" s="8"/>
    </row>
    <row r="206" spans="2:6" ht="8.25" customHeight="1">
      <c r="B206" s="32"/>
      <c r="C206" s="32"/>
      <c r="D206" s="33"/>
      <c r="E206" s="33"/>
      <c r="F206" s="8"/>
    </row>
    <row r="207" spans="2:6" ht="8.25" customHeight="1">
      <c r="B207" s="32"/>
      <c r="C207" s="32"/>
      <c r="D207" s="33"/>
      <c r="E207" s="33"/>
      <c r="F207" s="8"/>
    </row>
    <row r="208" spans="2:6" ht="8.25" customHeight="1">
      <c r="B208" s="32"/>
      <c r="C208" s="32"/>
      <c r="D208" s="33"/>
      <c r="E208" s="33"/>
      <c r="F208" s="8"/>
    </row>
    <row r="209" spans="2:6" ht="8.25" customHeight="1">
      <c r="B209" s="32"/>
      <c r="C209" s="32"/>
      <c r="D209" s="33"/>
      <c r="E209" s="33"/>
      <c r="F209" s="8"/>
    </row>
    <row r="210" spans="2:6" ht="8.25" customHeight="1">
      <c r="B210" s="32"/>
      <c r="C210" s="32"/>
      <c r="D210" s="33"/>
      <c r="E210" s="33"/>
      <c r="F210" s="8"/>
    </row>
    <row r="211" spans="2:6" ht="8.25" customHeight="1">
      <c r="B211" s="32"/>
      <c r="C211" s="32"/>
      <c r="D211" s="33"/>
      <c r="E211" s="33"/>
      <c r="F211" s="8"/>
    </row>
    <row r="212" spans="2:6" ht="8.25" customHeight="1">
      <c r="B212" s="32"/>
      <c r="C212" s="32"/>
      <c r="D212" s="33"/>
      <c r="E212" s="33"/>
      <c r="F212" s="8"/>
    </row>
    <row r="213" spans="2:6" ht="8.25" customHeight="1">
      <c r="B213" s="32"/>
      <c r="C213" s="32"/>
      <c r="D213" s="33"/>
      <c r="E213" s="33"/>
      <c r="F213" s="8"/>
    </row>
    <row r="214" spans="2:6" ht="8.25" customHeight="1">
      <c r="B214" s="32"/>
      <c r="C214" s="32"/>
      <c r="D214" s="33"/>
      <c r="E214" s="33"/>
      <c r="F214" s="8"/>
    </row>
    <row r="215" spans="2:6" ht="8.25" customHeight="1">
      <c r="B215" s="32"/>
      <c r="C215" s="32"/>
      <c r="D215" s="33"/>
      <c r="E215" s="33"/>
      <c r="F215" s="8"/>
    </row>
    <row r="216" spans="2:6" ht="8.25" customHeight="1">
      <c r="B216" s="32"/>
      <c r="C216" s="32"/>
      <c r="D216" s="33"/>
      <c r="E216" s="33"/>
      <c r="F216" s="8"/>
    </row>
    <row r="217" spans="2:6" ht="8.25" customHeight="1">
      <c r="B217" s="32"/>
      <c r="C217" s="32"/>
      <c r="D217" s="33"/>
      <c r="E217" s="33"/>
      <c r="F217" s="8"/>
    </row>
    <row r="218" spans="2:6" ht="8.25" customHeight="1">
      <c r="B218" s="32"/>
      <c r="C218" s="32"/>
      <c r="D218" s="33"/>
      <c r="E218" s="33"/>
      <c r="F218" s="8"/>
    </row>
    <row r="219" spans="2:6" ht="8.25" customHeight="1">
      <c r="B219" s="32"/>
      <c r="C219" s="32"/>
      <c r="D219" s="33"/>
      <c r="E219" s="33"/>
      <c r="F219" s="8"/>
    </row>
    <row r="220" spans="2:6" ht="8.25" customHeight="1">
      <c r="B220" s="32"/>
      <c r="C220" s="32"/>
      <c r="D220" s="33"/>
      <c r="E220" s="33"/>
      <c r="F220" s="8"/>
    </row>
    <row r="221" spans="2:6" ht="8.25" customHeight="1">
      <c r="B221" s="32"/>
      <c r="C221" s="32"/>
      <c r="D221" s="33"/>
      <c r="E221" s="33"/>
      <c r="F221" s="8"/>
    </row>
    <row r="222" spans="2:6" ht="8.25" customHeight="1">
      <c r="B222" s="32"/>
      <c r="C222" s="32"/>
      <c r="D222" s="33"/>
      <c r="E222" s="33"/>
      <c r="F222" s="8"/>
    </row>
    <row r="223" spans="2:6" ht="8.25" customHeight="1">
      <c r="B223" s="32"/>
      <c r="C223" s="32"/>
      <c r="D223" s="33"/>
      <c r="E223" s="33"/>
      <c r="F223" s="8"/>
    </row>
    <row r="224" spans="2:6" ht="8.25" customHeight="1">
      <c r="B224" s="32"/>
      <c r="C224" s="32"/>
      <c r="D224" s="33"/>
      <c r="E224" s="33"/>
      <c r="F224" s="8"/>
    </row>
    <row r="225" spans="2:6" ht="8.25" customHeight="1">
      <c r="B225" s="32"/>
      <c r="C225" s="32"/>
      <c r="D225" s="33"/>
      <c r="E225" s="33"/>
      <c r="F225" s="8"/>
    </row>
    <row r="226" spans="2:6" ht="8.25" customHeight="1">
      <c r="B226" s="32"/>
      <c r="C226" s="32"/>
      <c r="D226" s="33"/>
      <c r="E226" s="33"/>
      <c r="F226" s="8"/>
    </row>
    <row r="227" spans="2:6" ht="8.25" customHeight="1">
      <c r="B227" s="32"/>
      <c r="C227" s="32"/>
      <c r="D227" s="33"/>
      <c r="E227" s="33"/>
      <c r="F227" s="8"/>
    </row>
    <row r="228" spans="2:6" ht="8.25" customHeight="1">
      <c r="B228" s="32"/>
      <c r="C228" s="32"/>
      <c r="D228" s="33"/>
      <c r="E228" s="33"/>
      <c r="F228" s="8"/>
    </row>
    <row r="229" spans="2:6" ht="8.25" customHeight="1">
      <c r="B229" s="32"/>
      <c r="C229" s="32"/>
      <c r="D229" s="33"/>
      <c r="E229" s="33"/>
      <c r="F229" s="8"/>
    </row>
    <row r="230" spans="2:6" ht="8.25" customHeight="1">
      <c r="B230" s="32"/>
      <c r="C230" s="32"/>
      <c r="D230" s="33"/>
      <c r="E230" s="33"/>
      <c r="F230" s="8"/>
    </row>
    <row r="231" spans="2:6" ht="8.25" customHeight="1">
      <c r="B231" s="32"/>
      <c r="C231" s="32"/>
      <c r="D231" s="33"/>
      <c r="E231" s="33"/>
      <c r="F231" s="8"/>
    </row>
    <row r="232" spans="2:6" ht="8.25" customHeight="1">
      <c r="B232" s="32"/>
      <c r="C232" s="32"/>
      <c r="D232" s="33"/>
      <c r="E232" s="33"/>
      <c r="F232" s="8"/>
    </row>
    <row r="233" spans="2:6" ht="8.25" customHeight="1">
      <c r="B233" s="32"/>
      <c r="C233" s="32"/>
      <c r="D233" s="33"/>
      <c r="E233" s="33"/>
      <c r="F233" s="8"/>
    </row>
    <row r="234" spans="2:6" ht="8.25" customHeight="1">
      <c r="B234" s="32"/>
      <c r="C234" s="32"/>
      <c r="D234" s="33"/>
      <c r="E234" s="33"/>
      <c r="F234" s="8"/>
    </row>
    <row r="235" spans="2:6" ht="8.25" customHeight="1">
      <c r="B235" s="32"/>
      <c r="C235" s="32"/>
      <c r="D235" s="33"/>
      <c r="E235" s="33"/>
      <c r="F235" s="8"/>
    </row>
    <row r="236" spans="2:6" ht="8.25" customHeight="1">
      <c r="B236" s="32"/>
      <c r="C236" s="32"/>
      <c r="D236" s="33"/>
      <c r="E236" s="33"/>
      <c r="F236" s="8"/>
    </row>
    <row r="237" spans="2:6" ht="8.25" customHeight="1">
      <c r="B237" s="32"/>
      <c r="C237" s="32"/>
      <c r="D237" s="33"/>
      <c r="E237" s="33"/>
      <c r="F237" s="8"/>
    </row>
    <row r="238" spans="2:6" ht="8.25" customHeight="1">
      <c r="B238" s="32"/>
      <c r="C238" s="32"/>
      <c r="D238" s="33"/>
      <c r="E238" s="33"/>
      <c r="F238" s="8"/>
    </row>
    <row r="239" spans="2:6" ht="8.25" customHeight="1">
      <c r="B239" s="32"/>
      <c r="C239" s="32"/>
      <c r="D239" s="33"/>
      <c r="E239" s="33"/>
      <c r="F239" s="8"/>
    </row>
    <row r="240" spans="2:6" ht="8.25" customHeight="1">
      <c r="B240" s="32"/>
      <c r="C240" s="32"/>
      <c r="D240" s="33"/>
      <c r="E240" s="33"/>
      <c r="F240" s="8"/>
    </row>
    <row r="241" spans="2:6" ht="8.25" customHeight="1">
      <c r="B241" s="32"/>
      <c r="C241" s="32"/>
      <c r="D241" s="33"/>
      <c r="E241" s="33"/>
      <c r="F241" s="8"/>
    </row>
    <row r="242" spans="2:6" ht="8.25" customHeight="1">
      <c r="B242" s="32"/>
      <c r="C242" s="32"/>
      <c r="D242" s="33"/>
      <c r="E242" s="33"/>
      <c r="F242" s="8"/>
    </row>
    <row r="243" spans="2:6" ht="8.25" customHeight="1">
      <c r="B243" s="32"/>
      <c r="C243" s="32"/>
      <c r="D243" s="33"/>
      <c r="E243" s="33"/>
      <c r="F243" s="8"/>
    </row>
    <row r="244" spans="2:6" ht="8.25" customHeight="1">
      <c r="B244" s="32"/>
      <c r="C244" s="32"/>
      <c r="D244" s="33"/>
      <c r="E244" s="33"/>
      <c r="F244" s="8"/>
    </row>
    <row r="245" spans="2:6" ht="8.25" customHeight="1">
      <c r="B245" s="32"/>
      <c r="C245" s="32"/>
      <c r="D245" s="33"/>
      <c r="E245" s="33"/>
      <c r="F245" s="8"/>
    </row>
    <row r="246" spans="2:6" ht="8.25" customHeight="1">
      <c r="B246" s="32"/>
      <c r="C246" s="32"/>
      <c r="D246" s="33"/>
      <c r="E246" s="33"/>
      <c r="F246" s="8"/>
    </row>
    <row r="247" spans="2:6" ht="8.25" customHeight="1">
      <c r="B247" s="32"/>
      <c r="C247" s="32"/>
      <c r="D247" s="33"/>
      <c r="E247" s="33"/>
      <c r="F247" s="8"/>
    </row>
    <row r="248" spans="2:6" ht="8.25" customHeight="1">
      <c r="B248" s="32"/>
      <c r="C248" s="32"/>
      <c r="D248" s="33"/>
      <c r="E248" s="33"/>
      <c r="F248" s="8"/>
    </row>
    <row r="249" spans="2:6" ht="8.25" customHeight="1">
      <c r="B249" s="32"/>
      <c r="C249" s="32"/>
      <c r="D249" s="33"/>
      <c r="E249" s="33"/>
      <c r="F249" s="8"/>
    </row>
    <row r="250" spans="2:6" ht="8.25" customHeight="1">
      <c r="B250" s="32"/>
      <c r="C250" s="32"/>
      <c r="D250" s="33"/>
      <c r="E250" s="33"/>
      <c r="F250" s="8"/>
    </row>
    <row r="251" spans="2:6" ht="8.25" customHeight="1">
      <c r="B251" s="32"/>
      <c r="C251" s="32"/>
      <c r="D251" s="33"/>
      <c r="E251" s="33"/>
      <c r="F251" s="8"/>
    </row>
    <row r="252" spans="2:6" ht="8.25" customHeight="1">
      <c r="B252" s="32"/>
      <c r="C252" s="32"/>
      <c r="D252" s="33"/>
      <c r="E252" s="33"/>
      <c r="F252" s="8"/>
    </row>
    <row r="253" spans="2:6" ht="8.25" customHeight="1">
      <c r="B253" s="32"/>
      <c r="C253" s="32"/>
      <c r="D253" s="33"/>
      <c r="E253" s="33"/>
      <c r="F253" s="8"/>
    </row>
    <row r="254" spans="2:6" ht="8.25" customHeight="1">
      <c r="B254" s="32"/>
      <c r="C254" s="32"/>
      <c r="D254" s="33"/>
      <c r="E254" s="33"/>
      <c r="F254" s="8"/>
    </row>
    <row r="255" spans="2:6" ht="8.25" customHeight="1">
      <c r="B255" s="32"/>
      <c r="C255" s="32"/>
      <c r="D255" s="33"/>
      <c r="E255" s="33"/>
      <c r="F255" s="8"/>
    </row>
    <row r="256" spans="2:6" ht="8.25" customHeight="1">
      <c r="B256" s="32"/>
      <c r="C256" s="32"/>
      <c r="D256" s="33"/>
      <c r="E256" s="33"/>
      <c r="F256" s="8"/>
    </row>
    <row r="257" spans="2:6" ht="8.25" customHeight="1">
      <c r="B257" s="32"/>
      <c r="C257" s="32"/>
      <c r="D257" s="33"/>
      <c r="E257" s="33"/>
      <c r="F257" s="8"/>
    </row>
    <row r="258" spans="2:6" ht="8.25" customHeight="1">
      <c r="B258" s="32"/>
      <c r="C258" s="32"/>
      <c r="D258" s="33"/>
      <c r="E258" s="33"/>
      <c r="F258" s="8"/>
    </row>
    <row r="259" spans="2:6" ht="8.25" customHeight="1">
      <c r="B259" s="32"/>
      <c r="C259" s="32"/>
      <c r="D259" s="33"/>
      <c r="E259" s="33"/>
      <c r="F259" s="8"/>
    </row>
    <row r="260" spans="2:6" ht="8.25" customHeight="1">
      <c r="B260" s="32"/>
      <c r="C260" s="32"/>
      <c r="D260" s="33"/>
      <c r="E260" s="33"/>
      <c r="F260" s="8"/>
    </row>
    <row r="261" spans="2:6" ht="8.25" customHeight="1">
      <c r="B261" s="32"/>
      <c r="C261" s="32"/>
      <c r="D261" s="33"/>
      <c r="E261" s="33"/>
      <c r="F261" s="8"/>
    </row>
    <row r="262" spans="2:6" ht="8.25" customHeight="1">
      <c r="B262" s="32"/>
      <c r="C262" s="32"/>
      <c r="D262" s="33"/>
      <c r="E262" s="33"/>
      <c r="F262" s="8"/>
    </row>
    <row r="263" spans="2:6" ht="8.25" customHeight="1">
      <c r="B263" s="32"/>
      <c r="C263" s="32"/>
      <c r="D263" s="33"/>
      <c r="E263" s="33"/>
      <c r="F263" s="8"/>
    </row>
    <row r="264" spans="2:6" ht="8.25" customHeight="1">
      <c r="B264" s="32"/>
      <c r="C264" s="32"/>
      <c r="D264" s="33"/>
      <c r="E264" s="33"/>
      <c r="F264" s="8"/>
    </row>
    <row r="265" spans="2:6" ht="8.25" customHeight="1">
      <c r="B265" s="32"/>
      <c r="C265" s="32"/>
      <c r="D265" s="33"/>
      <c r="E265" s="33"/>
      <c r="F265" s="8"/>
    </row>
    <row r="266" spans="2:6" ht="8.25" customHeight="1">
      <c r="B266" s="32"/>
      <c r="C266" s="32"/>
      <c r="D266" s="33"/>
      <c r="E266" s="33"/>
      <c r="F266" s="8"/>
    </row>
    <row r="267" spans="2:6" ht="8.25" customHeight="1">
      <c r="B267" s="32"/>
      <c r="C267" s="32"/>
      <c r="D267" s="33"/>
      <c r="E267" s="33"/>
      <c r="F267" s="8"/>
    </row>
    <row r="268" spans="2:6" ht="8.25" customHeight="1">
      <c r="B268" s="32"/>
      <c r="C268" s="32"/>
      <c r="D268" s="33"/>
      <c r="E268" s="33"/>
      <c r="F268" s="8"/>
    </row>
    <row r="269" spans="2:6" ht="8.25" customHeight="1">
      <c r="B269" s="32"/>
      <c r="C269" s="32"/>
      <c r="D269" s="33"/>
      <c r="E269" s="33"/>
      <c r="F269" s="8"/>
    </row>
    <row r="270" spans="2:6" ht="8.25" customHeight="1">
      <c r="B270" s="32"/>
      <c r="C270" s="32"/>
      <c r="D270" s="33"/>
      <c r="E270" s="33"/>
      <c r="F270" s="8"/>
    </row>
    <row r="271" spans="2:6" ht="8.25" customHeight="1">
      <c r="B271" s="32"/>
      <c r="C271" s="32"/>
      <c r="D271" s="33"/>
      <c r="E271" s="33"/>
      <c r="F271" s="8"/>
    </row>
    <row r="272" spans="2:6" ht="8.25" customHeight="1">
      <c r="B272" s="32"/>
      <c r="C272" s="32"/>
      <c r="D272" s="33"/>
      <c r="E272" s="33"/>
      <c r="F272" s="8"/>
    </row>
    <row r="273" spans="2:6" ht="8.25" customHeight="1">
      <c r="B273" s="32"/>
      <c r="C273" s="32"/>
      <c r="D273" s="33"/>
      <c r="E273" s="33"/>
      <c r="F273" s="8"/>
    </row>
    <row r="274" spans="2:6" ht="8.25" customHeight="1">
      <c r="B274" s="32"/>
      <c r="C274" s="32"/>
      <c r="D274" s="33"/>
      <c r="E274" s="33"/>
      <c r="F274" s="8"/>
    </row>
    <row r="275" spans="2:6" ht="8.25" customHeight="1">
      <c r="B275" s="32"/>
      <c r="C275" s="32"/>
      <c r="D275" s="33"/>
      <c r="E275" s="33"/>
      <c r="F275" s="8"/>
    </row>
    <row r="276" spans="2:6" ht="8.25" customHeight="1">
      <c r="B276" s="32"/>
      <c r="C276" s="32"/>
      <c r="D276" s="33"/>
      <c r="E276" s="33"/>
      <c r="F276" s="8"/>
    </row>
    <row r="277" spans="2:6" ht="8.25" customHeight="1">
      <c r="B277" s="32"/>
      <c r="C277" s="32"/>
      <c r="D277" s="33"/>
      <c r="E277" s="33"/>
      <c r="F277" s="8"/>
    </row>
    <row r="278" spans="2:6" ht="8.25" customHeight="1">
      <c r="B278" s="32"/>
      <c r="C278" s="32"/>
      <c r="D278" s="33"/>
      <c r="E278" s="33"/>
      <c r="F278" s="8"/>
    </row>
    <row r="279" spans="2:6" ht="8.25" customHeight="1">
      <c r="B279" s="32"/>
      <c r="C279" s="32"/>
      <c r="D279" s="33"/>
      <c r="E279" s="33"/>
      <c r="F279" s="8"/>
    </row>
    <row r="280" spans="2:6" ht="8.25" customHeight="1">
      <c r="B280" s="32"/>
      <c r="C280" s="32"/>
      <c r="D280" s="33"/>
      <c r="E280" s="33"/>
      <c r="F280" s="8"/>
    </row>
    <row r="281" spans="2:6" ht="8.25" customHeight="1">
      <c r="B281" s="32"/>
      <c r="C281" s="32"/>
      <c r="D281" s="33"/>
      <c r="E281" s="33"/>
      <c r="F281" s="8"/>
    </row>
    <row r="282" spans="2:6" ht="8.25" customHeight="1">
      <c r="B282" s="32"/>
      <c r="C282" s="32"/>
      <c r="D282" s="33"/>
      <c r="E282" s="33"/>
      <c r="F282" s="8"/>
    </row>
    <row r="283" spans="2:6" ht="8.25" customHeight="1">
      <c r="B283" s="32"/>
      <c r="C283" s="32"/>
      <c r="D283" s="33"/>
      <c r="E283" s="33"/>
      <c r="F283" s="8"/>
    </row>
    <row r="284" spans="2:6" ht="8.25" customHeight="1">
      <c r="B284" s="32"/>
      <c r="C284" s="32"/>
      <c r="D284" s="33"/>
      <c r="E284" s="33"/>
      <c r="F284" s="8"/>
    </row>
    <row r="285" spans="2:6" ht="8.25" customHeight="1">
      <c r="B285" s="32"/>
      <c r="C285" s="32"/>
      <c r="D285" s="33"/>
      <c r="E285" s="33"/>
      <c r="F285" s="8"/>
    </row>
    <row r="286" spans="2:6" ht="8.25" customHeight="1">
      <c r="B286" s="32"/>
      <c r="C286" s="32"/>
      <c r="D286" s="33"/>
      <c r="E286" s="33"/>
      <c r="F286" s="8"/>
    </row>
    <row r="287" spans="2:6" ht="8.25" customHeight="1">
      <c r="B287" s="32"/>
      <c r="C287" s="32"/>
      <c r="D287" s="33"/>
      <c r="E287" s="33"/>
      <c r="F287" s="8"/>
    </row>
    <row r="288" spans="2:6" ht="8.25" customHeight="1">
      <c r="B288" s="32"/>
      <c r="C288" s="32"/>
      <c r="D288" s="33"/>
      <c r="E288" s="33"/>
      <c r="F288" s="8"/>
    </row>
    <row r="289" spans="2:6" ht="8.25" customHeight="1">
      <c r="B289" s="32"/>
      <c r="C289" s="32"/>
      <c r="D289" s="33"/>
      <c r="E289" s="33"/>
      <c r="F289" s="8"/>
    </row>
    <row r="290" spans="2:6" ht="8.25" customHeight="1">
      <c r="B290" s="32"/>
      <c r="C290" s="32"/>
      <c r="D290" s="33"/>
      <c r="E290" s="33"/>
      <c r="F290" s="8"/>
    </row>
    <row r="291" spans="2:6" ht="8.25" customHeight="1">
      <c r="B291" s="32"/>
      <c r="C291" s="32"/>
      <c r="D291" s="33"/>
      <c r="E291" s="33"/>
      <c r="F291" s="8"/>
    </row>
    <row r="292" spans="2:6" ht="8.25" customHeight="1">
      <c r="B292" s="32"/>
      <c r="C292" s="32"/>
      <c r="D292" s="33"/>
      <c r="E292" s="33"/>
      <c r="F292" s="8"/>
    </row>
    <row r="293" spans="2:6" ht="8.25" customHeight="1">
      <c r="B293" s="32"/>
      <c r="C293" s="32"/>
      <c r="D293" s="33"/>
      <c r="E293" s="33"/>
      <c r="F293" s="8"/>
    </row>
    <row r="294" spans="2:6" ht="8.25" customHeight="1">
      <c r="B294" s="32"/>
      <c r="C294" s="32"/>
      <c r="D294" s="33"/>
      <c r="E294" s="33"/>
      <c r="F294" s="8"/>
    </row>
    <row r="295" spans="2:6" ht="8.25" customHeight="1">
      <c r="B295" s="32"/>
      <c r="C295" s="32"/>
      <c r="D295" s="33"/>
      <c r="E295" s="33"/>
      <c r="F295" s="8"/>
    </row>
    <row r="296" spans="2:6" ht="8.25" customHeight="1">
      <c r="B296" s="32"/>
      <c r="C296" s="32"/>
      <c r="D296" s="33"/>
      <c r="E296" s="33"/>
      <c r="F296" s="8"/>
    </row>
    <row r="297" spans="2:6" ht="8.25" customHeight="1">
      <c r="B297" s="32"/>
      <c r="C297" s="32"/>
      <c r="D297" s="33"/>
      <c r="E297" s="33"/>
      <c r="F297" s="8"/>
    </row>
    <row r="298" spans="2:6" ht="8.25" customHeight="1">
      <c r="B298" s="32"/>
      <c r="C298" s="32"/>
      <c r="D298" s="33"/>
      <c r="E298" s="33"/>
      <c r="F298" s="8"/>
    </row>
    <row r="299" spans="2:6" ht="8.25" customHeight="1">
      <c r="B299" s="32"/>
      <c r="C299" s="32"/>
      <c r="D299" s="33"/>
      <c r="E299" s="33"/>
      <c r="F299" s="8"/>
    </row>
    <row r="300" spans="2:6" ht="8.25" customHeight="1">
      <c r="B300" s="32"/>
      <c r="C300" s="32"/>
      <c r="D300" s="33"/>
      <c r="E300" s="33"/>
      <c r="F300" s="8"/>
    </row>
    <row r="301" spans="2:6" ht="8.25" customHeight="1">
      <c r="B301" s="32"/>
      <c r="C301" s="32"/>
      <c r="D301" s="33"/>
      <c r="E301" s="33"/>
      <c r="F301" s="8"/>
    </row>
    <row r="302" spans="2:6" ht="8.25" customHeight="1">
      <c r="B302" s="32"/>
      <c r="C302" s="32"/>
      <c r="D302" s="33"/>
      <c r="E302" s="33"/>
      <c r="F302" s="8"/>
    </row>
    <row r="303" spans="2:6" ht="8.25" customHeight="1">
      <c r="B303" s="32"/>
      <c r="C303" s="32"/>
      <c r="D303" s="33"/>
      <c r="E303" s="33"/>
      <c r="F303" s="8"/>
    </row>
    <row r="304" spans="2:6" ht="8.25" customHeight="1">
      <c r="B304" s="32"/>
      <c r="C304" s="32"/>
      <c r="D304" s="33"/>
      <c r="E304" s="33"/>
      <c r="F304" s="8"/>
    </row>
    <row r="305" spans="2:6" ht="8.25" customHeight="1">
      <c r="B305" s="32"/>
      <c r="C305" s="32"/>
      <c r="D305" s="33"/>
      <c r="E305" s="33"/>
      <c r="F305" s="8"/>
    </row>
    <row r="306" spans="2:6" ht="8.25" customHeight="1">
      <c r="B306" s="32"/>
      <c r="C306" s="32"/>
      <c r="D306" s="33"/>
      <c r="E306" s="33"/>
      <c r="F306" s="8"/>
    </row>
    <row r="307" spans="2:6" ht="8.25" customHeight="1">
      <c r="B307" s="32"/>
      <c r="C307" s="32"/>
      <c r="D307" s="33"/>
      <c r="E307" s="33"/>
      <c r="F307" s="8"/>
    </row>
    <row r="308" spans="2:6" ht="8.25" customHeight="1">
      <c r="B308" s="32"/>
      <c r="C308" s="32"/>
      <c r="D308" s="33"/>
      <c r="E308" s="33"/>
      <c r="F308" s="8"/>
    </row>
    <row r="309" spans="2:6" ht="8.25" customHeight="1">
      <c r="B309" s="32"/>
      <c r="C309" s="32"/>
      <c r="D309" s="33"/>
      <c r="E309" s="33"/>
      <c r="F309" s="8"/>
    </row>
    <row r="310" spans="2:6" ht="8.25" customHeight="1">
      <c r="B310" s="32"/>
      <c r="C310" s="32"/>
      <c r="D310" s="33"/>
      <c r="E310" s="33"/>
      <c r="F310" s="8"/>
    </row>
    <row r="311" spans="2:6" ht="8.25" customHeight="1">
      <c r="B311" s="32"/>
      <c r="C311" s="32"/>
      <c r="D311" s="33"/>
      <c r="E311" s="33"/>
      <c r="F311" s="8"/>
    </row>
    <row r="312" spans="2:6" ht="8.25" customHeight="1">
      <c r="B312" s="32"/>
      <c r="C312" s="32"/>
      <c r="D312" s="33"/>
      <c r="E312" s="33"/>
      <c r="F312" s="8"/>
    </row>
    <row r="313" spans="2:6" ht="8.25" customHeight="1">
      <c r="B313" s="32"/>
      <c r="C313" s="32"/>
      <c r="D313" s="33"/>
      <c r="E313" s="33"/>
      <c r="F313" s="8"/>
    </row>
    <row r="314" spans="2:6" ht="8.25" customHeight="1">
      <c r="B314" s="32"/>
      <c r="C314" s="32"/>
      <c r="D314" s="33"/>
      <c r="E314" s="33"/>
      <c r="F314" s="8"/>
    </row>
    <row r="315" spans="2:6" ht="8.25" customHeight="1">
      <c r="B315" s="32"/>
      <c r="C315" s="32"/>
      <c r="D315" s="33"/>
      <c r="E315" s="33"/>
      <c r="F315" s="8"/>
    </row>
    <row r="316" spans="2:6" ht="8.25" customHeight="1">
      <c r="B316" s="32"/>
      <c r="C316" s="32"/>
      <c r="D316" s="33"/>
      <c r="E316" s="33"/>
      <c r="F316" s="8"/>
    </row>
    <row r="317" spans="2:6" ht="8.25" customHeight="1">
      <c r="B317" s="32"/>
      <c r="C317" s="32"/>
      <c r="D317" s="33"/>
      <c r="E317" s="33"/>
      <c r="F317" s="8"/>
    </row>
    <row r="318" spans="2:6" ht="8.25" customHeight="1">
      <c r="B318" s="32"/>
      <c r="C318" s="32"/>
      <c r="D318" s="33"/>
      <c r="E318" s="33"/>
      <c r="F318" s="8"/>
    </row>
    <row r="319" spans="2:6" ht="8.25" customHeight="1">
      <c r="B319" s="32"/>
      <c r="C319" s="32"/>
      <c r="D319" s="33"/>
      <c r="E319" s="33"/>
      <c r="F319" s="8"/>
    </row>
    <row r="320" spans="2:6" ht="8.25" customHeight="1">
      <c r="B320" s="32"/>
      <c r="C320" s="32"/>
      <c r="D320" s="33"/>
      <c r="E320" s="33"/>
      <c r="F320" s="8"/>
    </row>
    <row r="321" spans="2:6" ht="8.25" customHeight="1">
      <c r="B321" s="32"/>
      <c r="C321" s="32"/>
      <c r="D321" s="33"/>
      <c r="E321" s="33"/>
      <c r="F321" s="8"/>
    </row>
    <row r="322" spans="2:6" ht="8.25" customHeight="1">
      <c r="B322" s="32"/>
      <c r="C322" s="32"/>
      <c r="D322" s="33"/>
      <c r="E322" s="33"/>
      <c r="F322" s="8"/>
    </row>
    <row r="323" spans="2:6" ht="8.25" customHeight="1">
      <c r="B323" s="32"/>
      <c r="C323" s="32"/>
      <c r="D323" s="33"/>
      <c r="E323" s="33"/>
      <c r="F323" s="8"/>
    </row>
    <row r="324" spans="2:6" ht="8.25" customHeight="1">
      <c r="B324" s="32"/>
      <c r="C324" s="32"/>
      <c r="D324" s="33"/>
      <c r="E324" s="33"/>
      <c r="F324" s="8"/>
    </row>
    <row r="325" spans="2:6" ht="8.25" customHeight="1">
      <c r="B325" s="32"/>
      <c r="C325" s="32"/>
      <c r="D325" s="33"/>
      <c r="E325" s="33"/>
      <c r="F325" s="8"/>
    </row>
    <row r="326" spans="2:6" ht="8.25" customHeight="1">
      <c r="B326" s="32"/>
      <c r="C326" s="32"/>
      <c r="D326" s="33"/>
      <c r="E326" s="33"/>
      <c r="F326" s="8"/>
    </row>
    <row r="327" spans="2:6" ht="8.25" customHeight="1">
      <c r="B327" s="32"/>
      <c r="C327" s="32"/>
      <c r="D327" s="33"/>
      <c r="E327" s="33"/>
      <c r="F327" s="8"/>
    </row>
    <row r="328" spans="2:6" ht="8.25" customHeight="1">
      <c r="B328" s="32"/>
      <c r="C328" s="32"/>
      <c r="D328" s="33"/>
      <c r="E328" s="33"/>
      <c r="F328" s="8"/>
    </row>
    <row r="329" spans="2:6" ht="8.25" customHeight="1">
      <c r="B329" s="32"/>
      <c r="C329" s="32"/>
      <c r="D329" s="33"/>
      <c r="E329" s="33"/>
      <c r="F329" s="8"/>
    </row>
    <row r="330" spans="2:6" ht="8.25" customHeight="1">
      <c r="B330" s="32"/>
      <c r="C330" s="32"/>
      <c r="D330" s="33"/>
      <c r="E330" s="33"/>
      <c r="F330" s="8"/>
    </row>
    <row r="331" spans="2:6" ht="8.25" customHeight="1">
      <c r="B331" s="32"/>
      <c r="C331" s="32"/>
      <c r="D331" s="33"/>
      <c r="E331" s="33"/>
      <c r="F331" s="8"/>
    </row>
    <row r="332" spans="2:6" ht="8.25" customHeight="1">
      <c r="B332" s="32"/>
      <c r="C332" s="32"/>
      <c r="D332" s="33"/>
      <c r="E332" s="33"/>
      <c r="F332" s="8"/>
    </row>
    <row r="333" spans="2:6" ht="8.25" customHeight="1">
      <c r="B333" s="32"/>
      <c r="C333" s="32"/>
      <c r="D333" s="33"/>
      <c r="E333" s="33"/>
      <c r="F333" s="8"/>
    </row>
    <row r="334" spans="2:6" ht="8.25" customHeight="1">
      <c r="B334" s="32"/>
      <c r="C334" s="32"/>
      <c r="D334" s="33"/>
      <c r="E334" s="33"/>
      <c r="F334" s="8"/>
    </row>
    <row r="335" spans="2:6" ht="8.25" customHeight="1">
      <c r="B335" s="32"/>
      <c r="C335" s="32"/>
      <c r="D335" s="33"/>
      <c r="E335" s="33"/>
      <c r="F335" s="8"/>
    </row>
    <row r="336" spans="2:6" ht="8.25" customHeight="1">
      <c r="B336" s="32"/>
      <c r="C336" s="32"/>
      <c r="D336" s="33"/>
      <c r="E336" s="33"/>
      <c r="F336" s="8"/>
    </row>
    <row r="337" spans="2:6" ht="8.25" customHeight="1">
      <c r="B337" s="32"/>
      <c r="C337" s="32"/>
      <c r="D337" s="33"/>
      <c r="E337" s="33"/>
      <c r="F337" s="8"/>
    </row>
    <row r="338" spans="2:6" ht="8.25" customHeight="1">
      <c r="B338" s="32"/>
      <c r="C338" s="32"/>
      <c r="D338" s="33"/>
      <c r="E338" s="33"/>
      <c r="F338" s="8"/>
    </row>
    <row r="339" spans="2:6" ht="8.25" customHeight="1">
      <c r="B339" s="32"/>
      <c r="C339" s="32"/>
      <c r="D339" s="33"/>
      <c r="E339" s="33"/>
      <c r="F339" s="8"/>
    </row>
    <row r="340" spans="2:6" ht="8.25" customHeight="1">
      <c r="B340" s="32"/>
      <c r="C340" s="32"/>
      <c r="D340" s="33"/>
      <c r="E340" s="33"/>
      <c r="F340" s="8"/>
    </row>
    <row r="341" spans="2:6" ht="8.25" customHeight="1">
      <c r="B341" s="32"/>
      <c r="C341" s="32"/>
      <c r="D341" s="33"/>
      <c r="E341" s="33"/>
      <c r="F341" s="8"/>
    </row>
    <row r="342" spans="2:6" ht="8.25" customHeight="1">
      <c r="B342" s="32"/>
      <c r="C342" s="32"/>
      <c r="D342" s="33"/>
      <c r="E342" s="33"/>
      <c r="F342" s="8"/>
    </row>
    <row r="343" spans="2:6" ht="8.25" customHeight="1">
      <c r="B343" s="32"/>
      <c r="C343" s="32"/>
      <c r="D343" s="33"/>
      <c r="E343" s="33"/>
      <c r="F343" s="8"/>
    </row>
    <row r="344" spans="2:6" ht="8.25" customHeight="1">
      <c r="B344" s="32"/>
      <c r="C344" s="32"/>
      <c r="D344" s="33"/>
      <c r="E344" s="33"/>
      <c r="F344" s="8"/>
    </row>
    <row r="345" spans="2:6" ht="8.25" customHeight="1">
      <c r="B345" s="32"/>
      <c r="C345" s="32"/>
      <c r="D345" s="33"/>
      <c r="E345" s="33"/>
      <c r="F345" s="8"/>
    </row>
    <row r="346" spans="2:6" ht="8.25" customHeight="1">
      <c r="B346" s="32"/>
      <c r="C346" s="32"/>
      <c r="D346" s="33"/>
      <c r="E346" s="33"/>
      <c r="F346" s="8"/>
    </row>
    <row r="347" spans="2:6" ht="8.25" customHeight="1">
      <c r="B347" s="32"/>
      <c r="C347" s="32"/>
      <c r="D347" s="33"/>
      <c r="E347" s="33"/>
      <c r="F347" s="8"/>
    </row>
    <row r="348" spans="2:6" ht="8.25" customHeight="1">
      <c r="B348" s="32"/>
      <c r="C348" s="32"/>
      <c r="D348" s="33"/>
      <c r="E348" s="33"/>
      <c r="F348" s="8"/>
    </row>
    <row r="349" spans="2:6" ht="8.25" customHeight="1">
      <c r="B349" s="32"/>
      <c r="C349" s="32"/>
      <c r="D349" s="33"/>
      <c r="E349" s="33"/>
      <c r="F349" s="8"/>
    </row>
    <row r="350" spans="2:6" ht="8.25" customHeight="1">
      <c r="B350" s="32"/>
      <c r="C350" s="32"/>
      <c r="D350" s="33"/>
      <c r="E350" s="33"/>
      <c r="F350" s="8"/>
    </row>
    <row r="351" spans="2:6" ht="8.25" customHeight="1">
      <c r="B351" s="32"/>
      <c r="C351" s="32"/>
      <c r="D351" s="33"/>
      <c r="E351" s="33"/>
      <c r="F351" s="8"/>
    </row>
    <row r="352" spans="2:6" ht="8.25" customHeight="1">
      <c r="B352" s="32"/>
      <c r="C352" s="32"/>
      <c r="D352" s="33"/>
      <c r="E352" s="33"/>
      <c r="F352" s="8"/>
    </row>
    <row r="353" spans="2:6" ht="8.25" customHeight="1">
      <c r="B353" s="32"/>
      <c r="C353" s="32"/>
      <c r="D353" s="33"/>
      <c r="E353" s="33"/>
      <c r="F353" s="8"/>
    </row>
    <row r="354" spans="2:6" ht="8.25" customHeight="1">
      <c r="B354" s="32"/>
      <c r="C354" s="32"/>
      <c r="D354" s="33"/>
      <c r="E354" s="33"/>
      <c r="F354" s="8"/>
    </row>
    <row r="355" spans="2:6" ht="8.25" customHeight="1">
      <c r="B355" s="32"/>
      <c r="C355" s="32"/>
      <c r="D355" s="33"/>
      <c r="E355" s="33"/>
      <c r="F355" s="8"/>
    </row>
    <row r="356" spans="2:6" ht="8.25" customHeight="1">
      <c r="B356" s="32"/>
      <c r="C356" s="32"/>
      <c r="D356" s="33"/>
      <c r="E356" s="33"/>
      <c r="F356" s="8"/>
    </row>
    <row r="357" spans="2:6" ht="8.25" customHeight="1">
      <c r="B357" s="32"/>
      <c r="C357" s="32"/>
      <c r="D357" s="33"/>
      <c r="E357" s="33"/>
      <c r="F357" s="8"/>
    </row>
    <row r="358" spans="2:6" ht="8.25" customHeight="1">
      <c r="B358" s="32"/>
      <c r="C358" s="32"/>
      <c r="D358" s="33"/>
      <c r="E358" s="33"/>
      <c r="F358" s="8"/>
    </row>
    <row r="359" spans="2:6" ht="8.25" customHeight="1">
      <c r="B359" s="32"/>
      <c r="C359" s="32"/>
      <c r="D359" s="33"/>
      <c r="E359" s="33"/>
      <c r="F359" s="8"/>
    </row>
    <row r="360" spans="2:6" ht="8.25" customHeight="1">
      <c r="B360" s="32"/>
      <c r="C360" s="32"/>
      <c r="D360" s="33"/>
      <c r="E360" s="33"/>
      <c r="F360" s="8"/>
    </row>
    <row r="361" spans="2:6" ht="8.25" customHeight="1">
      <c r="B361" s="32"/>
      <c r="C361" s="32"/>
      <c r="D361" s="33"/>
      <c r="E361" s="33"/>
      <c r="F361" s="8"/>
    </row>
    <row r="362" spans="2:6" ht="8.25" customHeight="1">
      <c r="B362" s="32"/>
      <c r="C362" s="32"/>
      <c r="D362" s="33"/>
      <c r="E362" s="33"/>
      <c r="F362" s="8"/>
    </row>
    <row r="363" spans="2:6" ht="8.25" customHeight="1">
      <c r="B363" s="32"/>
      <c r="C363" s="32"/>
      <c r="D363" s="33"/>
      <c r="E363" s="33"/>
      <c r="F363" s="8"/>
    </row>
    <row r="364" spans="2:6" ht="8.25" customHeight="1">
      <c r="B364" s="32"/>
      <c r="C364" s="32"/>
      <c r="D364" s="33"/>
      <c r="E364" s="33"/>
      <c r="F364" s="8"/>
    </row>
    <row r="365" spans="2:6" ht="8.25" customHeight="1">
      <c r="B365" s="32"/>
      <c r="C365" s="32"/>
      <c r="D365" s="33"/>
      <c r="E365" s="33"/>
      <c r="F365" s="8"/>
    </row>
    <row r="366" spans="2:6" ht="8.25" customHeight="1">
      <c r="B366" s="32"/>
      <c r="C366" s="32"/>
      <c r="D366" s="33"/>
      <c r="E366" s="33"/>
      <c r="F366" s="8"/>
    </row>
    <row r="367" spans="2:6" ht="8.25" customHeight="1">
      <c r="B367" s="32"/>
      <c r="C367" s="32"/>
      <c r="D367" s="33"/>
      <c r="E367" s="33"/>
      <c r="F367" s="8"/>
    </row>
    <row r="368" spans="2:6" ht="8.25" customHeight="1">
      <c r="B368" s="32"/>
      <c r="C368" s="32"/>
      <c r="D368" s="33"/>
      <c r="E368" s="33"/>
      <c r="F368" s="8"/>
    </row>
    <row r="369" spans="2:6" ht="8.25" customHeight="1">
      <c r="B369" s="32"/>
      <c r="C369" s="32"/>
      <c r="D369" s="33"/>
      <c r="E369" s="33"/>
      <c r="F369" s="8"/>
    </row>
    <row r="370" spans="2:6" ht="8.25" customHeight="1">
      <c r="B370" s="32"/>
      <c r="C370" s="32"/>
      <c r="D370" s="33"/>
      <c r="E370" s="33"/>
      <c r="F370" s="8"/>
    </row>
    <row r="371" spans="2:6" ht="8.25" customHeight="1">
      <c r="B371" s="32"/>
      <c r="C371" s="32"/>
      <c r="D371" s="33"/>
      <c r="E371" s="33"/>
      <c r="F371" s="8"/>
    </row>
    <row r="372" spans="2:6" ht="8.25" customHeight="1">
      <c r="B372" s="32"/>
      <c r="C372" s="32"/>
      <c r="D372" s="33"/>
      <c r="E372" s="33"/>
      <c r="F372" s="8"/>
    </row>
    <row r="373" spans="2:6" ht="8.25" customHeight="1">
      <c r="B373" s="32"/>
      <c r="C373" s="32"/>
      <c r="D373" s="33"/>
      <c r="E373" s="33"/>
      <c r="F373" s="8"/>
    </row>
    <row r="374" spans="2:6" ht="8.25" customHeight="1">
      <c r="B374" s="32"/>
      <c r="C374" s="32"/>
      <c r="D374" s="33"/>
      <c r="E374" s="33"/>
      <c r="F374" s="8"/>
    </row>
    <row r="375" spans="2:6" ht="8.25" customHeight="1">
      <c r="B375" s="32"/>
      <c r="C375" s="32"/>
      <c r="D375" s="33"/>
      <c r="E375" s="33"/>
      <c r="F375" s="8"/>
    </row>
    <row r="376" spans="2:6" ht="8.25" customHeight="1">
      <c r="B376" s="32"/>
      <c r="C376" s="32"/>
      <c r="D376" s="33"/>
      <c r="E376" s="33"/>
      <c r="F376" s="8"/>
    </row>
    <row r="377" spans="2:6" ht="8.25" customHeight="1">
      <c r="B377" s="32"/>
      <c r="C377" s="32"/>
      <c r="D377" s="33"/>
      <c r="E377" s="33"/>
      <c r="F377" s="8"/>
    </row>
    <row r="378" spans="2:6" ht="8.25" customHeight="1">
      <c r="B378" s="32"/>
      <c r="C378" s="32"/>
      <c r="D378" s="33"/>
      <c r="E378" s="33"/>
      <c r="F378" s="8"/>
    </row>
    <row r="379" spans="2:6" ht="8.25" customHeight="1">
      <c r="B379" s="32"/>
      <c r="C379" s="32"/>
      <c r="D379" s="33"/>
      <c r="E379" s="33"/>
      <c r="F379" s="8"/>
    </row>
    <row r="380" spans="2:6" ht="8.25" customHeight="1">
      <c r="B380" s="32"/>
      <c r="C380" s="32"/>
      <c r="D380" s="33"/>
      <c r="E380" s="33"/>
      <c r="F380" s="8"/>
    </row>
    <row r="381" spans="2:6" ht="8.25" customHeight="1">
      <c r="B381" s="32"/>
      <c r="C381" s="32"/>
      <c r="D381" s="33"/>
      <c r="E381" s="33"/>
      <c r="F381" s="8"/>
    </row>
    <row r="382" spans="2:6" ht="8.25" customHeight="1">
      <c r="B382" s="32"/>
      <c r="C382" s="32"/>
      <c r="D382" s="33"/>
      <c r="E382" s="33"/>
      <c r="F382" s="8"/>
    </row>
    <row r="383" spans="2:6" ht="8.25" customHeight="1">
      <c r="B383" s="32"/>
      <c r="C383" s="32"/>
      <c r="D383" s="33"/>
      <c r="E383" s="33"/>
      <c r="F383" s="8"/>
    </row>
    <row r="384" spans="2:6" ht="8.25" customHeight="1">
      <c r="B384" s="32"/>
      <c r="C384" s="32"/>
      <c r="D384" s="33"/>
      <c r="E384" s="33"/>
      <c r="F384" s="8"/>
    </row>
    <row r="385" spans="2:6" ht="8.25" customHeight="1">
      <c r="B385" s="32"/>
      <c r="C385" s="32"/>
      <c r="D385" s="33"/>
      <c r="E385" s="33"/>
      <c r="F385" s="8"/>
    </row>
    <row r="386" spans="2:6" ht="8.25" customHeight="1">
      <c r="B386" s="32"/>
      <c r="C386" s="32"/>
      <c r="D386" s="33"/>
      <c r="E386" s="33"/>
      <c r="F386" s="8"/>
    </row>
    <row r="387" spans="2:6" ht="8.25" customHeight="1">
      <c r="B387" s="32"/>
      <c r="C387" s="32"/>
      <c r="D387" s="33"/>
      <c r="E387" s="33"/>
      <c r="F387" s="8"/>
    </row>
    <row r="388" spans="2:6" ht="8.25" customHeight="1">
      <c r="B388" s="32"/>
      <c r="C388" s="32"/>
      <c r="D388" s="33"/>
      <c r="E388" s="33"/>
      <c r="F388" s="8"/>
    </row>
    <row r="389" spans="2:6" ht="8.25" customHeight="1">
      <c r="B389" s="32"/>
      <c r="C389" s="32"/>
      <c r="D389" s="33"/>
      <c r="E389" s="33"/>
      <c r="F389" s="8"/>
    </row>
    <row r="390" spans="2:6" ht="8.25" customHeight="1">
      <c r="B390" s="32"/>
      <c r="C390" s="32"/>
      <c r="D390" s="33"/>
      <c r="E390" s="33"/>
      <c r="F390" s="8"/>
    </row>
    <row r="391" spans="2:6" ht="8.25" customHeight="1">
      <c r="B391" s="32"/>
      <c r="C391" s="32"/>
      <c r="D391" s="33"/>
      <c r="E391" s="33"/>
      <c r="F391" s="8"/>
    </row>
    <row r="392" spans="2:6" ht="8.25" customHeight="1">
      <c r="B392" s="32"/>
      <c r="C392" s="32"/>
      <c r="D392" s="33"/>
      <c r="E392" s="33"/>
      <c r="F392" s="8"/>
    </row>
    <row r="393" spans="2:6" ht="8.25" customHeight="1">
      <c r="B393" s="32"/>
      <c r="C393" s="32"/>
      <c r="D393" s="33"/>
      <c r="E393" s="33"/>
      <c r="F393" s="8"/>
    </row>
    <row r="394" spans="2:6" ht="8.25" customHeight="1">
      <c r="B394" s="32"/>
      <c r="C394" s="32"/>
      <c r="D394" s="33"/>
      <c r="E394" s="33"/>
      <c r="F394" s="8"/>
    </row>
    <row r="395" spans="2:6" ht="8.25" customHeight="1">
      <c r="B395" s="32"/>
      <c r="C395" s="32"/>
      <c r="D395" s="33"/>
      <c r="E395" s="33"/>
      <c r="F395" s="8"/>
    </row>
    <row r="396" spans="2:6" ht="8.25" customHeight="1">
      <c r="B396" s="32"/>
      <c r="C396" s="32"/>
      <c r="D396" s="33"/>
      <c r="E396" s="33"/>
      <c r="F396" s="8"/>
    </row>
    <row r="397" spans="2:6" ht="8.25" customHeight="1">
      <c r="B397" s="32"/>
      <c r="C397" s="32"/>
      <c r="D397" s="33"/>
      <c r="E397" s="33"/>
      <c r="F397" s="8"/>
    </row>
    <row r="398" spans="2:6" ht="8.25" customHeight="1">
      <c r="B398" s="32"/>
      <c r="C398" s="32"/>
      <c r="D398" s="33"/>
      <c r="E398" s="33"/>
      <c r="F398" s="8"/>
    </row>
    <row r="399" spans="2:6" ht="8.25" customHeight="1">
      <c r="B399" s="32"/>
      <c r="C399" s="32"/>
      <c r="D399" s="33"/>
      <c r="E399" s="33"/>
      <c r="F399" s="8"/>
    </row>
    <row r="400" spans="2:6" ht="8.25" customHeight="1">
      <c r="B400" s="32"/>
      <c r="C400" s="32"/>
      <c r="D400" s="33"/>
      <c r="E400" s="33"/>
      <c r="F400" s="8"/>
    </row>
    <row r="401" spans="2:6" ht="8.25" customHeight="1">
      <c r="B401" s="32"/>
      <c r="C401" s="32"/>
      <c r="D401" s="33"/>
      <c r="E401" s="33"/>
      <c r="F401" s="8"/>
    </row>
    <row r="402" spans="2:6" ht="8.25" customHeight="1">
      <c r="B402" s="32"/>
      <c r="C402" s="32"/>
      <c r="D402" s="33"/>
      <c r="E402" s="33"/>
      <c r="F402" s="8"/>
    </row>
    <row r="403" spans="2:6" ht="8.25" customHeight="1">
      <c r="B403" s="32"/>
      <c r="C403" s="32"/>
      <c r="D403" s="33"/>
      <c r="E403" s="33"/>
      <c r="F403" s="8"/>
    </row>
    <row r="404" spans="2:6" ht="8.25" customHeight="1">
      <c r="B404" s="32"/>
      <c r="C404" s="32"/>
      <c r="D404" s="33"/>
      <c r="E404" s="33"/>
      <c r="F404" s="8"/>
    </row>
    <row r="405" spans="2:6" ht="8.25" customHeight="1">
      <c r="B405" s="32"/>
      <c r="C405" s="32"/>
      <c r="D405" s="33"/>
      <c r="E405" s="33"/>
      <c r="F405" s="8"/>
    </row>
    <row r="406" spans="2:6" ht="8.25" customHeight="1">
      <c r="B406" s="32"/>
      <c r="C406" s="32"/>
      <c r="D406" s="33"/>
      <c r="E406" s="33"/>
      <c r="F406" s="8"/>
    </row>
    <row r="407" spans="2:6" ht="8.25" customHeight="1">
      <c r="B407" s="32"/>
      <c r="C407" s="32"/>
      <c r="D407" s="33"/>
      <c r="E407" s="33"/>
      <c r="F407" s="8"/>
    </row>
    <row r="408" spans="2:6" ht="8.25" customHeight="1">
      <c r="B408" s="32"/>
      <c r="C408" s="32"/>
      <c r="D408" s="33"/>
      <c r="E408" s="33"/>
      <c r="F408" s="8"/>
    </row>
    <row r="409" spans="2:6" ht="8.25" customHeight="1">
      <c r="B409" s="32"/>
      <c r="C409" s="32"/>
      <c r="D409" s="33"/>
      <c r="E409" s="33"/>
      <c r="F409" s="8"/>
    </row>
    <row r="410" spans="2:6" ht="8.25" customHeight="1">
      <c r="B410" s="32"/>
      <c r="C410" s="32"/>
      <c r="D410" s="33"/>
      <c r="E410" s="33"/>
      <c r="F410" s="8"/>
    </row>
    <row r="411" spans="2:6" ht="8.25" customHeight="1">
      <c r="B411" s="32"/>
      <c r="C411" s="32"/>
      <c r="D411" s="33"/>
      <c r="E411" s="33"/>
      <c r="F411" s="8"/>
    </row>
    <row r="412" spans="2:6" ht="8.25" customHeight="1">
      <c r="B412" s="32"/>
      <c r="C412" s="32"/>
      <c r="D412" s="33"/>
      <c r="E412" s="33"/>
      <c r="F412" s="8"/>
    </row>
    <row r="413" spans="2:6" ht="8.25" customHeight="1">
      <c r="B413" s="32"/>
      <c r="C413" s="32"/>
      <c r="D413" s="33"/>
      <c r="E413" s="33"/>
      <c r="F413" s="8"/>
    </row>
    <row r="414" spans="2:6" ht="8.25" customHeight="1">
      <c r="B414" s="32"/>
      <c r="C414" s="32"/>
      <c r="D414" s="33"/>
      <c r="E414" s="33"/>
      <c r="F414" s="8"/>
    </row>
    <row r="415" spans="2:6" ht="8.25" customHeight="1">
      <c r="B415" s="32"/>
      <c r="C415" s="32"/>
      <c r="D415" s="33"/>
      <c r="E415" s="33"/>
      <c r="F415" s="8"/>
    </row>
    <row r="416" spans="2:6" ht="8.25" customHeight="1">
      <c r="B416" s="32"/>
      <c r="C416" s="32"/>
      <c r="D416" s="33"/>
      <c r="E416" s="33"/>
      <c r="F416" s="8"/>
    </row>
    <row r="417" spans="2:6" ht="8.25" customHeight="1">
      <c r="B417" s="32"/>
      <c r="C417" s="32"/>
      <c r="D417" s="33"/>
      <c r="E417" s="33"/>
      <c r="F417" s="8"/>
    </row>
    <row r="418" spans="2:6" ht="8.25" customHeight="1">
      <c r="B418" s="32"/>
      <c r="C418" s="32"/>
      <c r="D418" s="33"/>
      <c r="E418" s="33"/>
      <c r="F418" s="8"/>
    </row>
    <row r="419" spans="2:6" ht="8.25" customHeight="1">
      <c r="B419" s="32"/>
      <c r="C419" s="32"/>
      <c r="D419" s="33"/>
      <c r="E419" s="33"/>
      <c r="F419" s="8"/>
    </row>
    <row r="420" spans="2:6" ht="8.25" customHeight="1">
      <c r="B420" s="32"/>
      <c r="C420" s="32"/>
      <c r="D420" s="33"/>
      <c r="E420" s="33"/>
      <c r="F420" s="8"/>
    </row>
    <row r="421" spans="2:6" ht="8.25" customHeight="1">
      <c r="B421" s="32"/>
      <c r="C421" s="32"/>
      <c r="D421" s="33"/>
      <c r="E421" s="33"/>
      <c r="F421" s="8"/>
    </row>
    <row r="422" spans="2:6" ht="8.25" customHeight="1">
      <c r="B422" s="32"/>
      <c r="C422" s="32"/>
      <c r="D422" s="33"/>
      <c r="E422" s="33"/>
      <c r="F422" s="8"/>
    </row>
    <row r="423" spans="2:6" ht="8.25" customHeight="1">
      <c r="B423" s="32"/>
      <c r="C423" s="32"/>
      <c r="D423" s="33"/>
      <c r="E423" s="33"/>
      <c r="F423" s="8"/>
    </row>
    <row r="424" spans="2:6" ht="8.25" customHeight="1">
      <c r="B424" s="32"/>
      <c r="C424" s="32"/>
      <c r="D424" s="33"/>
      <c r="E424" s="33"/>
      <c r="F424" s="8"/>
    </row>
    <row r="425" spans="2:6" ht="8.25" customHeight="1">
      <c r="B425" s="32"/>
      <c r="C425" s="32"/>
      <c r="D425" s="33"/>
      <c r="E425" s="33"/>
      <c r="F425" s="8"/>
    </row>
    <row r="426" spans="2:6" ht="8.25" customHeight="1">
      <c r="B426" s="32"/>
      <c r="C426" s="32"/>
      <c r="D426" s="33"/>
      <c r="E426" s="33"/>
      <c r="F426" s="8"/>
    </row>
    <row r="427" spans="2:6" ht="8.25" customHeight="1">
      <c r="B427" s="32"/>
      <c r="C427" s="32"/>
      <c r="D427" s="33"/>
      <c r="E427" s="33"/>
      <c r="F427" s="8"/>
    </row>
    <row r="428" spans="2:6" ht="8.25" customHeight="1">
      <c r="B428" s="32"/>
      <c r="C428" s="32"/>
      <c r="D428" s="33"/>
      <c r="E428" s="33"/>
      <c r="F428" s="8"/>
    </row>
    <row r="429" spans="2:6" ht="8.25" customHeight="1">
      <c r="B429" s="32"/>
      <c r="C429" s="32"/>
      <c r="D429" s="33"/>
      <c r="E429" s="33"/>
      <c r="F429" s="8"/>
    </row>
    <row r="430" spans="2:6" ht="8.25" customHeight="1">
      <c r="B430" s="32"/>
      <c r="C430" s="32"/>
      <c r="D430" s="33"/>
      <c r="E430" s="33"/>
      <c r="F430" s="8"/>
    </row>
    <row r="431" spans="2:6" ht="8.25" customHeight="1">
      <c r="B431" s="32"/>
      <c r="C431" s="32"/>
      <c r="D431" s="33"/>
      <c r="E431" s="33"/>
      <c r="F431" s="8"/>
    </row>
    <row r="432" spans="2:6" ht="8.25" customHeight="1">
      <c r="B432" s="32"/>
      <c r="C432" s="32"/>
      <c r="D432" s="33"/>
      <c r="E432" s="33"/>
      <c r="F432" s="8"/>
    </row>
    <row r="433" spans="2:6" ht="8.25" customHeight="1">
      <c r="B433" s="32"/>
      <c r="C433" s="32"/>
      <c r="D433" s="33"/>
      <c r="E433" s="33"/>
      <c r="F433" s="8"/>
    </row>
    <row r="434" spans="2:6" ht="8.25" customHeight="1">
      <c r="B434" s="32"/>
      <c r="C434" s="32"/>
      <c r="D434" s="33"/>
      <c r="E434" s="33"/>
      <c r="F434" s="8"/>
    </row>
    <row r="435" spans="2:6" ht="8.25" customHeight="1">
      <c r="B435" s="32"/>
      <c r="C435" s="32"/>
      <c r="D435" s="33"/>
      <c r="E435" s="33"/>
      <c r="F435" s="8"/>
    </row>
    <row r="436" spans="2:6" ht="8.25" customHeight="1">
      <c r="B436" s="32"/>
      <c r="C436" s="32"/>
      <c r="D436" s="33"/>
      <c r="E436" s="33"/>
      <c r="F436" s="8"/>
    </row>
    <row r="437" spans="2:6" ht="8.25" customHeight="1">
      <c r="B437" s="32"/>
      <c r="C437" s="32"/>
      <c r="D437" s="33"/>
      <c r="E437" s="33"/>
      <c r="F437" s="8"/>
    </row>
    <row r="438" spans="2:6" ht="8.25" customHeight="1">
      <c r="B438" s="32"/>
      <c r="C438" s="32"/>
      <c r="D438" s="33"/>
      <c r="E438" s="33"/>
      <c r="F438" s="8"/>
    </row>
    <row r="439" spans="2:6" ht="8.25" customHeight="1">
      <c r="B439" s="32"/>
      <c r="C439" s="32"/>
      <c r="D439" s="33"/>
      <c r="E439" s="33"/>
      <c r="F439" s="8"/>
    </row>
    <row r="440" spans="2:6" ht="8.25" customHeight="1">
      <c r="B440" s="32"/>
      <c r="C440" s="32"/>
      <c r="D440" s="33"/>
      <c r="E440" s="33"/>
      <c r="F440" s="8"/>
    </row>
    <row r="441" spans="2:6" ht="8.25" customHeight="1">
      <c r="B441" s="32"/>
      <c r="C441" s="32"/>
      <c r="D441" s="33"/>
      <c r="E441" s="33"/>
      <c r="F441" s="8"/>
    </row>
    <row r="442" spans="2:6" ht="8.25" customHeight="1">
      <c r="B442" s="32"/>
      <c r="C442" s="32"/>
      <c r="D442" s="33"/>
      <c r="E442" s="33"/>
      <c r="F442" s="8"/>
    </row>
    <row r="443" spans="2:6" ht="8.25" customHeight="1">
      <c r="B443" s="32"/>
      <c r="C443" s="32"/>
      <c r="D443" s="33"/>
      <c r="E443" s="33"/>
      <c r="F443" s="8"/>
    </row>
    <row r="444" spans="2:6" ht="8.25" customHeight="1">
      <c r="B444" s="32"/>
      <c r="C444" s="32"/>
      <c r="D444" s="33"/>
      <c r="E444" s="33"/>
      <c r="F444" s="8"/>
    </row>
    <row r="445" spans="2:6" ht="8.25" customHeight="1">
      <c r="B445" s="32"/>
      <c r="C445" s="32"/>
      <c r="D445" s="33"/>
      <c r="E445" s="33"/>
      <c r="F445" s="8"/>
    </row>
    <row r="446" spans="2:6" ht="8.25" customHeight="1">
      <c r="B446" s="32"/>
      <c r="C446" s="32"/>
      <c r="D446" s="33"/>
      <c r="E446" s="33"/>
      <c r="F446" s="8"/>
    </row>
    <row r="447" spans="2:6" ht="8.25" customHeight="1">
      <c r="B447" s="32"/>
      <c r="C447" s="32"/>
      <c r="D447" s="33"/>
      <c r="E447" s="33"/>
      <c r="F447" s="8"/>
    </row>
    <row r="448" spans="2:6" ht="8.25" customHeight="1">
      <c r="B448" s="32"/>
      <c r="C448" s="32"/>
      <c r="D448" s="33"/>
      <c r="E448" s="33"/>
      <c r="F448" s="8"/>
    </row>
    <row r="449" spans="2:6" ht="8.25" customHeight="1">
      <c r="B449" s="32"/>
      <c r="C449" s="32"/>
      <c r="D449" s="33"/>
      <c r="E449" s="33"/>
      <c r="F449" s="8"/>
    </row>
    <row r="450" spans="2:6" ht="8.25" customHeight="1">
      <c r="B450" s="32"/>
      <c r="C450" s="32"/>
      <c r="D450" s="33"/>
      <c r="E450" s="33"/>
      <c r="F450" s="8"/>
    </row>
    <row r="451" spans="2:6" ht="8.25" customHeight="1">
      <c r="B451" s="32"/>
      <c r="C451" s="32"/>
      <c r="D451" s="33"/>
      <c r="E451" s="33"/>
      <c r="F451" s="8"/>
    </row>
    <row r="452" spans="2:6" ht="8.25" customHeight="1">
      <c r="B452" s="32"/>
      <c r="C452" s="32"/>
      <c r="D452" s="33"/>
      <c r="E452" s="33"/>
      <c r="F452" s="8"/>
    </row>
    <row r="453" spans="2:6" ht="8.25" customHeight="1">
      <c r="B453" s="32"/>
      <c r="C453" s="32"/>
      <c r="D453" s="33"/>
      <c r="E453" s="33"/>
      <c r="F453" s="8"/>
    </row>
    <row r="454" spans="2:6" ht="8.25" customHeight="1">
      <c r="B454" s="32"/>
      <c r="C454" s="32"/>
      <c r="D454" s="33"/>
      <c r="E454" s="33"/>
      <c r="F454" s="8"/>
    </row>
    <row r="455" spans="2:6" ht="8.25" customHeight="1">
      <c r="B455" s="32"/>
      <c r="C455" s="32"/>
      <c r="D455" s="33"/>
      <c r="E455" s="33"/>
      <c r="F455" s="8"/>
    </row>
    <row r="456" spans="2:6" ht="8.25" customHeight="1">
      <c r="B456" s="32"/>
      <c r="C456" s="32"/>
      <c r="D456" s="33"/>
      <c r="E456" s="33"/>
      <c r="F456" s="8"/>
    </row>
    <row r="457" spans="2:6" ht="8.25" customHeight="1">
      <c r="B457" s="32"/>
      <c r="C457" s="32"/>
      <c r="D457" s="33"/>
      <c r="E457" s="33"/>
      <c r="F457" s="8"/>
    </row>
    <row r="458" spans="2:6" ht="8.25" customHeight="1">
      <c r="B458" s="32"/>
      <c r="C458" s="32"/>
      <c r="D458" s="33"/>
      <c r="E458" s="33"/>
      <c r="F458" s="8"/>
    </row>
    <row r="459" spans="2:6" ht="8.25" customHeight="1">
      <c r="B459" s="32"/>
      <c r="C459" s="32"/>
      <c r="D459" s="33"/>
      <c r="E459" s="33"/>
      <c r="F459" s="8"/>
    </row>
    <row r="460" spans="2:6" ht="8.25" customHeight="1">
      <c r="B460" s="32"/>
      <c r="C460" s="32"/>
      <c r="D460" s="33"/>
      <c r="E460" s="33"/>
      <c r="F460" s="8"/>
    </row>
    <row r="461" spans="2:6" ht="8.25" customHeight="1">
      <c r="B461" s="32"/>
      <c r="C461" s="32"/>
      <c r="D461" s="33"/>
      <c r="E461" s="33"/>
      <c r="F461" s="8"/>
    </row>
    <row r="462" spans="2:6" ht="8.25" customHeight="1">
      <c r="B462" s="32"/>
      <c r="C462" s="32"/>
      <c r="D462" s="33"/>
      <c r="E462" s="33"/>
      <c r="F462" s="8"/>
    </row>
    <row r="463" spans="2:6" ht="8.25" customHeight="1">
      <c r="B463" s="32"/>
      <c r="C463" s="32"/>
      <c r="D463" s="33"/>
      <c r="E463" s="33"/>
      <c r="F463" s="8"/>
    </row>
    <row r="464" spans="2:6" ht="8.25" customHeight="1">
      <c r="B464" s="32"/>
      <c r="C464" s="32"/>
      <c r="D464" s="33"/>
      <c r="E464" s="33"/>
      <c r="F464" s="8"/>
    </row>
    <row r="465" spans="2:6" ht="8.25" customHeight="1">
      <c r="B465" s="32"/>
      <c r="C465" s="32"/>
      <c r="D465" s="33"/>
      <c r="E465" s="33"/>
      <c r="F465" s="8"/>
    </row>
    <row r="466" spans="2:6" ht="8.25" customHeight="1">
      <c r="B466" s="32"/>
      <c r="C466" s="32"/>
      <c r="D466" s="33"/>
      <c r="E466" s="33"/>
      <c r="F466" s="8"/>
    </row>
    <row r="467" spans="2:6" ht="8.25" customHeight="1">
      <c r="B467" s="32"/>
      <c r="C467" s="32"/>
      <c r="D467" s="33"/>
      <c r="E467" s="33"/>
      <c r="F467" s="8"/>
    </row>
    <row r="468" spans="2:6" ht="8.25" customHeight="1">
      <c r="B468" s="32"/>
      <c r="C468" s="32"/>
      <c r="D468" s="33"/>
      <c r="E468" s="33"/>
      <c r="F468" s="8"/>
    </row>
    <row r="469" spans="2:6" ht="8.25" customHeight="1">
      <c r="B469" s="32"/>
      <c r="C469" s="32"/>
      <c r="D469" s="33"/>
      <c r="E469" s="33"/>
      <c r="F469" s="8"/>
    </row>
    <row r="470" spans="2:6" ht="8.25" customHeight="1">
      <c r="B470" s="32"/>
      <c r="C470" s="32"/>
      <c r="D470" s="33"/>
      <c r="E470" s="33"/>
      <c r="F470" s="8"/>
    </row>
    <row r="471" spans="2:6" ht="8.25" customHeight="1">
      <c r="B471" s="32"/>
      <c r="C471" s="32"/>
      <c r="D471" s="33"/>
      <c r="E471" s="33"/>
      <c r="F471" s="8"/>
    </row>
    <row r="472" spans="2:6" ht="8.25" customHeight="1">
      <c r="B472" s="32"/>
      <c r="C472" s="32"/>
      <c r="D472" s="33"/>
      <c r="E472" s="33"/>
      <c r="F472" s="8"/>
    </row>
    <row r="473" spans="2:6" ht="8.25" customHeight="1">
      <c r="B473" s="32"/>
      <c r="C473" s="32"/>
      <c r="D473" s="33"/>
      <c r="E473" s="33"/>
      <c r="F473" s="8"/>
    </row>
    <row r="474" spans="2:6" ht="8.25" customHeight="1">
      <c r="B474" s="32"/>
      <c r="C474" s="32"/>
      <c r="D474" s="33"/>
      <c r="E474" s="33"/>
      <c r="F474" s="8"/>
    </row>
    <row r="475" spans="2:6" ht="8.25" customHeight="1">
      <c r="B475" s="32"/>
      <c r="C475" s="32"/>
      <c r="D475" s="33"/>
      <c r="E475" s="33"/>
      <c r="F475" s="8"/>
    </row>
    <row r="476" spans="2:6" ht="8.25" customHeight="1">
      <c r="B476" s="32"/>
      <c r="C476" s="32"/>
      <c r="D476" s="33"/>
      <c r="E476" s="33"/>
      <c r="F476" s="8"/>
    </row>
    <row r="477" spans="2:6" ht="8.25" customHeight="1">
      <c r="B477" s="32"/>
      <c r="C477" s="32"/>
      <c r="D477" s="33"/>
      <c r="E477" s="33"/>
      <c r="F477" s="8"/>
    </row>
    <row r="478" spans="2:6" ht="8.25" customHeight="1">
      <c r="B478" s="32"/>
      <c r="C478" s="32"/>
      <c r="D478" s="33"/>
      <c r="E478" s="33"/>
      <c r="F478" s="8"/>
    </row>
    <row r="479" spans="2:6" ht="8.25" customHeight="1">
      <c r="B479" s="32"/>
      <c r="C479" s="32"/>
      <c r="D479" s="33"/>
      <c r="E479" s="33"/>
      <c r="F479" s="8"/>
    </row>
    <row r="480" spans="2:6" ht="8.25" customHeight="1">
      <c r="B480" s="32"/>
      <c r="C480" s="32"/>
      <c r="D480" s="33"/>
      <c r="E480" s="33"/>
      <c r="F480" s="8"/>
    </row>
    <row r="481" spans="2:6" ht="8.25" customHeight="1">
      <c r="B481" s="32"/>
      <c r="C481" s="32"/>
      <c r="D481" s="33"/>
      <c r="E481" s="33"/>
      <c r="F481" s="8"/>
    </row>
    <row r="482" spans="2:6" ht="8.25" customHeight="1">
      <c r="B482" s="32"/>
      <c r="C482" s="32"/>
      <c r="D482" s="33"/>
      <c r="E482" s="33"/>
      <c r="F482" s="8"/>
    </row>
    <row r="483" spans="2:6" ht="8.25" customHeight="1">
      <c r="B483" s="32"/>
      <c r="C483" s="32"/>
      <c r="D483" s="33"/>
      <c r="E483" s="33"/>
      <c r="F483" s="8"/>
    </row>
    <row r="484" spans="2:6" ht="8.25" customHeight="1">
      <c r="B484" s="32"/>
      <c r="C484" s="32"/>
      <c r="D484" s="33"/>
      <c r="E484" s="33"/>
      <c r="F484" s="8"/>
    </row>
    <row r="485" spans="2:6" ht="8.25" customHeight="1">
      <c r="B485" s="32"/>
      <c r="C485" s="32"/>
      <c r="D485" s="33"/>
      <c r="E485" s="33"/>
      <c r="F485" s="8"/>
    </row>
    <row r="486" spans="2:6" ht="8.25" customHeight="1">
      <c r="B486" s="32"/>
      <c r="C486" s="32"/>
      <c r="D486" s="33"/>
      <c r="E486" s="33"/>
      <c r="F486" s="8"/>
    </row>
    <row r="487" spans="2:6" ht="8.25" customHeight="1">
      <c r="B487" s="32"/>
      <c r="C487" s="32"/>
      <c r="D487" s="33"/>
      <c r="E487" s="33"/>
      <c r="F487" s="8"/>
    </row>
    <row r="488" spans="2:6" ht="8.25" customHeight="1">
      <c r="B488" s="32"/>
      <c r="C488" s="32"/>
      <c r="D488" s="33"/>
      <c r="E488" s="33"/>
      <c r="F488" s="8"/>
    </row>
    <row r="489" spans="2:6" ht="8.25" customHeight="1">
      <c r="B489" s="32"/>
      <c r="C489" s="32"/>
      <c r="D489" s="33"/>
      <c r="E489" s="33"/>
      <c r="F489" s="8"/>
    </row>
    <row r="490" spans="2:6" ht="8.25" customHeight="1">
      <c r="B490" s="32"/>
      <c r="C490" s="32"/>
      <c r="D490" s="33"/>
      <c r="E490" s="33"/>
      <c r="F490" s="8"/>
    </row>
    <row r="491" spans="2:6" ht="8.25" customHeight="1">
      <c r="B491" s="32"/>
      <c r="C491" s="32"/>
      <c r="D491" s="33"/>
      <c r="E491" s="33"/>
      <c r="F491" s="8"/>
    </row>
    <row r="492" spans="2:6" ht="8.25" customHeight="1">
      <c r="B492" s="32"/>
      <c r="C492" s="32"/>
      <c r="D492" s="33"/>
      <c r="E492" s="33"/>
      <c r="F492" s="8"/>
    </row>
    <row r="493" spans="2:6" ht="8.25" customHeight="1">
      <c r="B493" s="32"/>
      <c r="C493" s="32"/>
      <c r="D493" s="33"/>
      <c r="E493" s="33"/>
      <c r="F493" s="8"/>
    </row>
    <row r="494" spans="2:6" ht="8.25" customHeight="1">
      <c r="B494" s="32"/>
      <c r="C494" s="32"/>
      <c r="D494" s="33"/>
      <c r="E494" s="33"/>
      <c r="F494" s="8"/>
    </row>
    <row r="495" spans="2:6" ht="8.25" customHeight="1">
      <c r="B495" s="32"/>
      <c r="C495" s="32"/>
      <c r="D495" s="33"/>
      <c r="E495" s="33"/>
      <c r="F495" s="8"/>
    </row>
    <row r="496" spans="2:6" ht="8.25" customHeight="1">
      <c r="B496" s="32"/>
      <c r="C496" s="32"/>
      <c r="D496" s="33"/>
      <c r="E496" s="33"/>
      <c r="F496" s="8"/>
    </row>
    <row r="497" spans="2:6" ht="8.25" customHeight="1">
      <c r="B497" s="32"/>
      <c r="C497" s="32"/>
      <c r="D497" s="33"/>
      <c r="E497" s="33"/>
      <c r="F497" s="8"/>
    </row>
    <row r="498" spans="2:6" ht="8.25" customHeight="1">
      <c r="B498" s="32"/>
      <c r="C498" s="32"/>
      <c r="D498" s="33"/>
      <c r="E498" s="33"/>
      <c r="F498" s="8"/>
    </row>
    <row r="499" spans="2:6" ht="8.25" customHeight="1">
      <c r="B499" s="32"/>
      <c r="C499" s="32"/>
      <c r="D499" s="33"/>
      <c r="E499" s="33"/>
      <c r="F499" s="8"/>
    </row>
    <row r="500" spans="2:6" ht="8.25" customHeight="1">
      <c r="B500" s="32"/>
      <c r="C500" s="32"/>
      <c r="D500" s="33"/>
      <c r="E500" s="33"/>
      <c r="F500" s="8"/>
    </row>
    <row r="501" spans="2:6" ht="8.25" customHeight="1">
      <c r="B501" s="32"/>
      <c r="C501" s="32"/>
      <c r="D501" s="33"/>
      <c r="E501" s="33"/>
      <c r="F501" s="8"/>
    </row>
    <row r="502" spans="2:6" ht="8.25" customHeight="1">
      <c r="B502" s="32"/>
      <c r="C502" s="32"/>
      <c r="D502" s="33"/>
      <c r="E502" s="33"/>
      <c r="F502" s="8"/>
    </row>
    <row r="503" spans="2:6" ht="8.25" customHeight="1">
      <c r="B503" s="32"/>
      <c r="C503" s="32"/>
      <c r="D503" s="33"/>
      <c r="E503" s="33"/>
      <c r="F503" s="8"/>
    </row>
    <row r="504" spans="2:6" ht="8.25" customHeight="1">
      <c r="B504" s="32"/>
      <c r="C504" s="32"/>
      <c r="D504" s="33"/>
      <c r="E504" s="33"/>
      <c r="F504" s="8"/>
    </row>
    <row r="505" spans="2:6" ht="8.25" customHeight="1">
      <c r="B505" s="32"/>
      <c r="C505" s="32"/>
      <c r="D505" s="33"/>
      <c r="E505" s="33"/>
      <c r="F505" s="8"/>
    </row>
    <row r="506" spans="2:6" ht="8.25" customHeight="1">
      <c r="B506" s="32"/>
      <c r="C506" s="32"/>
      <c r="D506" s="33"/>
      <c r="E506" s="33"/>
      <c r="F506" s="8"/>
    </row>
    <row r="507" spans="2:6" ht="8.25" customHeight="1">
      <c r="B507" s="32"/>
      <c r="C507" s="32"/>
      <c r="D507" s="33"/>
      <c r="E507" s="33"/>
      <c r="F507" s="8"/>
    </row>
    <row r="508" spans="2:6" ht="8.25" customHeight="1">
      <c r="B508" s="32"/>
      <c r="C508" s="32"/>
      <c r="D508" s="33"/>
      <c r="E508" s="33"/>
      <c r="F508" s="8"/>
    </row>
    <row r="509" spans="2:6" ht="8.25" customHeight="1">
      <c r="B509" s="32"/>
      <c r="C509" s="32"/>
      <c r="D509" s="33"/>
      <c r="E509" s="33"/>
      <c r="F509" s="8"/>
    </row>
    <row r="510" spans="2:6" ht="8.25" customHeight="1">
      <c r="B510" s="32"/>
      <c r="C510" s="32"/>
      <c r="D510" s="33"/>
      <c r="E510" s="33"/>
      <c r="F510" s="8"/>
    </row>
    <row r="511" spans="2:6" ht="8.25" customHeight="1">
      <c r="B511" s="32"/>
      <c r="C511" s="32"/>
      <c r="D511" s="33"/>
      <c r="E511" s="33"/>
      <c r="F511" s="8"/>
    </row>
    <row r="512" spans="2:6" ht="8.25" customHeight="1">
      <c r="B512" s="32"/>
      <c r="C512" s="32"/>
      <c r="D512" s="33"/>
      <c r="E512" s="33"/>
      <c r="F512" s="8"/>
    </row>
    <row r="513" spans="2:6" ht="8.25" customHeight="1">
      <c r="B513" s="32"/>
      <c r="C513" s="32"/>
      <c r="D513" s="33"/>
      <c r="E513" s="33"/>
      <c r="F513" s="8"/>
    </row>
    <row r="514" spans="2:6" ht="8.25" customHeight="1">
      <c r="B514" s="32"/>
      <c r="C514" s="32"/>
      <c r="D514" s="33"/>
      <c r="E514" s="33"/>
      <c r="F514" s="8"/>
    </row>
    <row r="515" spans="2:6" ht="8.25" customHeight="1">
      <c r="B515" s="32"/>
      <c r="C515" s="32"/>
      <c r="D515" s="33"/>
      <c r="E515" s="33"/>
      <c r="F515" s="8"/>
    </row>
    <row r="516" spans="2:6" ht="8.25" customHeight="1">
      <c r="B516" s="32"/>
      <c r="C516" s="32"/>
      <c r="D516" s="33"/>
      <c r="E516" s="33"/>
      <c r="F516" s="8"/>
    </row>
    <row r="517" spans="2:6" ht="8.25" customHeight="1">
      <c r="B517" s="32"/>
      <c r="C517" s="32"/>
      <c r="D517" s="33"/>
      <c r="E517" s="33"/>
      <c r="F517" s="8"/>
    </row>
    <row r="518" spans="2:6" ht="8.25" customHeight="1">
      <c r="B518" s="32"/>
      <c r="C518" s="32"/>
      <c r="D518" s="33"/>
      <c r="E518" s="33"/>
      <c r="F518" s="8"/>
    </row>
    <row r="519" spans="2:6" ht="8.25" customHeight="1">
      <c r="B519" s="32"/>
      <c r="C519" s="32"/>
      <c r="D519" s="33"/>
      <c r="E519" s="33"/>
      <c r="F519" s="8"/>
    </row>
    <row r="520" spans="2:6" ht="8.25" customHeight="1">
      <c r="B520" s="32"/>
      <c r="C520" s="32"/>
      <c r="D520" s="33"/>
      <c r="E520" s="33"/>
      <c r="F520" s="8"/>
    </row>
    <row r="521" spans="2:6" ht="8.25" customHeight="1">
      <c r="B521" s="32"/>
      <c r="C521" s="32"/>
      <c r="D521" s="33"/>
      <c r="E521" s="33"/>
      <c r="F521" s="8"/>
    </row>
    <row r="522" spans="2:6" ht="8.25" customHeight="1">
      <c r="B522" s="32"/>
      <c r="C522" s="32"/>
      <c r="D522" s="33"/>
      <c r="E522" s="33"/>
      <c r="F522" s="8"/>
    </row>
    <row r="523" spans="2:6" ht="8.25" customHeight="1">
      <c r="B523" s="32"/>
      <c r="C523" s="32"/>
      <c r="D523" s="33"/>
      <c r="E523" s="33"/>
      <c r="F523" s="8"/>
    </row>
    <row r="524" spans="2:6" ht="8.25" customHeight="1">
      <c r="B524" s="32"/>
      <c r="C524" s="32"/>
      <c r="D524" s="33"/>
      <c r="E524" s="33"/>
      <c r="F524" s="8"/>
    </row>
    <row r="525" spans="2:6" ht="8.25" customHeight="1">
      <c r="B525" s="32"/>
      <c r="C525" s="32"/>
      <c r="D525" s="33"/>
      <c r="E525" s="33"/>
      <c r="F525" s="8"/>
    </row>
    <row r="526" spans="2:6" ht="8.25" customHeight="1">
      <c r="B526" s="32"/>
      <c r="C526" s="32"/>
      <c r="D526" s="33"/>
      <c r="E526" s="33"/>
      <c r="F526" s="8"/>
    </row>
    <row r="527" spans="2:6" ht="8.25" customHeight="1">
      <c r="B527" s="32"/>
      <c r="C527" s="32"/>
      <c r="D527" s="33"/>
      <c r="E527" s="33"/>
      <c r="F527" s="8"/>
    </row>
    <row r="528" spans="2:6" ht="8.25" customHeight="1">
      <c r="B528" s="32"/>
      <c r="C528" s="32"/>
      <c r="D528" s="33"/>
      <c r="E528" s="33"/>
      <c r="F528" s="8"/>
    </row>
    <row r="529" spans="2:6" ht="8.25" customHeight="1">
      <c r="B529" s="32"/>
      <c r="C529" s="32"/>
      <c r="D529" s="33"/>
      <c r="E529" s="33"/>
      <c r="F529" s="8"/>
    </row>
    <row r="530" spans="2:6" ht="8.25" customHeight="1">
      <c r="B530" s="32"/>
      <c r="C530" s="32"/>
      <c r="D530" s="33"/>
      <c r="E530" s="33"/>
      <c r="F530" s="8"/>
    </row>
    <row r="531" spans="2:6" ht="8.25" customHeight="1">
      <c r="B531" s="32"/>
      <c r="C531" s="32"/>
      <c r="D531" s="33"/>
      <c r="E531" s="33"/>
      <c r="F531" s="8"/>
    </row>
    <row r="532" spans="2:6" ht="8.25" customHeight="1">
      <c r="B532" s="32"/>
      <c r="C532" s="32"/>
      <c r="D532" s="33"/>
      <c r="E532" s="33"/>
      <c r="F532" s="8"/>
    </row>
    <row r="533" spans="2:6" ht="8.25" customHeight="1">
      <c r="B533" s="32"/>
      <c r="C533" s="32"/>
      <c r="D533" s="33"/>
      <c r="E533" s="33"/>
      <c r="F533" s="8"/>
    </row>
    <row r="534" spans="2:6" ht="8.25" customHeight="1">
      <c r="B534" s="32"/>
      <c r="C534" s="32"/>
      <c r="D534" s="33"/>
      <c r="E534" s="33"/>
      <c r="F534" s="8"/>
    </row>
    <row r="535" spans="2:6" ht="8.25" customHeight="1">
      <c r="B535" s="32"/>
      <c r="C535" s="32"/>
      <c r="D535" s="33"/>
      <c r="E535" s="33"/>
      <c r="F535" s="8"/>
    </row>
    <row r="536" spans="2:6" ht="8.25" customHeight="1">
      <c r="B536" s="32"/>
      <c r="C536" s="32"/>
      <c r="D536" s="33"/>
      <c r="E536" s="33"/>
      <c r="F536" s="8"/>
    </row>
    <row r="537" spans="2:6" ht="8.25" customHeight="1">
      <c r="B537" s="32"/>
      <c r="C537" s="32"/>
      <c r="D537" s="33"/>
      <c r="E537" s="33"/>
      <c r="F537" s="8"/>
    </row>
    <row r="538" spans="2:6" ht="8.25" customHeight="1">
      <c r="B538" s="32"/>
      <c r="C538" s="32"/>
      <c r="D538" s="33"/>
      <c r="E538" s="33"/>
      <c r="F538" s="8"/>
    </row>
    <row r="539" spans="2:6" ht="8.25" customHeight="1">
      <c r="B539" s="32"/>
      <c r="C539" s="32"/>
      <c r="D539" s="33"/>
      <c r="E539" s="33"/>
      <c r="F539" s="8"/>
    </row>
    <row r="540" spans="2:6" ht="8.25" customHeight="1">
      <c r="B540" s="32"/>
      <c r="C540" s="32"/>
      <c r="D540" s="33"/>
      <c r="E540" s="33"/>
      <c r="F540" s="8"/>
    </row>
    <row r="541" spans="2:6" ht="8.25" customHeight="1">
      <c r="B541" s="32"/>
      <c r="C541" s="32"/>
      <c r="D541" s="33"/>
      <c r="E541" s="33"/>
      <c r="F541" s="8"/>
    </row>
    <row r="542" spans="2:6" ht="8.25" customHeight="1">
      <c r="B542" s="32"/>
      <c r="C542" s="32"/>
      <c r="D542" s="33"/>
      <c r="E542" s="33"/>
      <c r="F542" s="8"/>
    </row>
    <row r="543" spans="2:6" ht="8.25" customHeight="1">
      <c r="B543" s="32"/>
      <c r="C543" s="32"/>
      <c r="D543" s="33"/>
      <c r="E543" s="33"/>
      <c r="F543" s="8"/>
    </row>
    <row r="544" spans="2:6" ht="8.25" customHeight="1">
      <c r="B544" s="32"/>
      <c r="C544" s="32"/>
      <c r="D544" s="33"/>
      <c r="E544" s="33"/>
      <c r="F544" s="8"/>
    </row>
    <row r="545" spans="2:6" ht="8.25" customHeight="1">
      <c r="B545" s="32"/>
      <c r="C545" s="32"/>
      <c r="D545" s="33"/>
      <c r="E545" s="33"/>
      <c r="F545" s="8"/>
    </row>
    <row r="546" spans="2:6" ht="8.25" customHeight="1">
      <c r="B546" s="32"/>
      <c r="C546" s="32"/>
      <c r="D546" s="33"/>
      <c r="E546" s="33"/>
      <c r="F546" s="8"/>
    </row>
    <row r="547" spans="2:6" ht="8.25" customHeight="1">
      <c r="B547" s="32"/>
      <c r="C547" s="32"/>
      <c r="D547" s="33"/>
      <c r="E547" s="33"/>
      <c r="F547" s="8"/>
    </row>
    <row r="548" spans="2:6" ht="8.25" customHeight="1">
      <c r="B548" s="32"/>
      <c r="C548" s="32"/>
      <c r="D548" s="33"/>
      <c r="E548" s="33"/>
      <c r="F548" s="8"/>
    </row>
    <row r="549" spans="2:6" ht="8.25" customHeight="1">
      <c r="B549" s="32"/>
      <c r="C549" s="32"/>
      <c r="D549" s="33"/>
      <c r="E549" s="33"/>
      <c r="F549" s="8"/>
    </row>
    <row r="550" spans="2:6" ht="8.25" customHeight="1">
      <c r="B550" s="32"/>
      <c r="C550" s="32"/>
      <c r="D550" s="33"/>
      <c r="E550" s="33"/>
      <c r="F550" s="8"/>
    </row>
    <row r="551" spans="2:6" ht="8.25" customHeight="1">
      <c r="B551" s="32"/>
      <c r="C551" s="32"/>
      <c r="D551" s="33"/>
      <c r="E551" s="33"/>
      <c r="F551" s="8"/>
    </row>
    <row r="552" spans="2:6" ht="8.25" customHeight="1">
      <c r="B552" s="32"/>
      <c r="C552" s="32"/>
      <c r="D552" s="33"/>
      <c r="E552" s="33"/>
      <c r="F552" s="8"/>
    </row>
    <row r="553" spans="2:6" ht="8.25" customHeight="1">
      <c r="B553" s="32"/>
      <c r="C553" s="32"/>
      <c r="D553" s="33"/>
      <c r="E553" s="33"/>
      <c r="F553" s="8"/>
    </row>
    <row r="554" spans="2:6" ht="8.25" customHeight="1">
      <c r="B554" s="32"/>
      <c r="C554" s="32"/>
      <c r="D554" s="33"/>
      <c r="E554" s="33"/>
      <c r="F554" s="8"/>
    </row>
    <row r="555" spans="2:6" ht="8.25" customHeight="1">
      <c r="B555" s="32"/>
      <c r="C555" s="32"/>
      <c r="D555" s="33"/>
      <c r="E555" s="33"/>
      <c r="F555" s="8"/>
    </row>
    <row r="556" spans="2:6" ht="8.25" customHeight="1">
      <c r="B556" s="32"/>
      <c r="C556" s="32"/>
      <c r="D556" s="33"/>
      <c r="E556" s="33"/>
      <c r="F556" s="8"/>
    </row>
    <row r="557" spans="2:6" ht="8.25" customHeight="1">
      <c r="B557" s="32"/>
      <c r="C557" s="32"/>
      <c r="D557" s="33"/>
      <c r="E557" s="33"/>
      <c r="F557" s="8"/>
    </row>
    <row r="558" spans="2:6" ht="8.25" customHeight="1">
      <c r="B558" s="32"/>
      <c r="C558" s="32"/>
      <c r="D558" s="33"/>
      <c r="E558" s="33"/>
      <c r="F558" s="8"/>
    </row>
    <row r="559" spans="2:6" ht="8.25" customHeight="1">
      <c r="B559" s="32"/>
      <c r="C559" s="32"/>
      <c r="D559" s="33"/>
      <c r="E559" s="33"/>
      <c r="F559" s="8"/>
    </row>
    <row r="560" spans="2:6" ht="8.25" customHeight="1">
      <c r="B560" s="32"/>
      <c r="C560" s="32"/>
      <c r="D560" s="33"/>
      <c r="E560" s="33"/>
      <c r="F560" s="8"/>
    </row>
    <row r="561" spans="2:6" ht="8.25" customHeight="1">
      <c r="B561" s="32"/>
      <c r="C561" s="32"/>
      <c r="D561" s="33"/>
      <c r="E561" s="33"/>
      <c r="F561" s="8"/>
    </row>
    <row r="562" spans="2:6" ht="8.25" customHeight="1">
      <c r="B562" s="32"/>
      <c r="C562" s="32"/>
      <c r="D562" s="33"/>
      <c r="E562" s="33"/>
      <c r="F562" s="8"/>
    </row>
    <row r="563" spans="2:6" ht="8.25" customHeight="1">
      <c r="B563" s="32"/>
      <c r="C563" s="32"/>
      <c r="D563" s="33"/>
      <c r="E563" s="33"/>
      <c r="F563" s="8"/>
    </row>
    <row r="564" spans="2:6" ht="8.25" customHeight="1">
      <c r="B564" s="32"/>
      <c r="C564" s="32"/>
      <c r="D564" s="33"/>
      <c r="E564" s="33"/>
      <c r="F564" s="8"/>
    </row>
    <row r="565" spans="2:6" ht="8.25" customHeight="1">
      <c r="B565" s="32"/>
      <c r="C565" s="32"/>
      <c r="D565" s="33"/>
      <c r="E565" s="33"/>
      <c r="F565" s="8"/>
    </row>
    <row r="566" spans="2:6" ht="8.25" customHeight="1">
      <c r="B566" s="32"/>
      <c r="C566" s="32"/>
      <c r="D566" s="33"/>
      <c r="E566" s="33"/>
      <c r="F566" s="8"/>
    </row>
    <row r="567" spans="2:6" ht="8.25" customHeight="1">
      <c r="B567" s="32"/>
      <c r="C567" s="32"/>
      <c r="D567" s="33"/>
      <c r="E567" s="33"/>
      <c r="F567" s="8"/>
    </row>
    <row r="568" spans="2:6" ht="8.25" customHeight="1">
      <c r="B568" s="32"/>
      <c r="C568" s="32"/>
      <c r="D568" s="33"/>
      <c r="E568" s="33"/>
      <c r="F568" s="8"/>
    </row>
    <row r="569" spans="2:6" ht="8.25" customHeight="1">
      <c r="B569" s="32"/>
      <c r="C569" s="32"/>
      <c r="D569" s="33"/>
      <c r="E569" s="33"/>
      <c r="F569" s="8"/>
    </row>
    <row r="570" spans="2:6" ht="8.25" customHeight="1">
      <c r="B570" s="32"/>
      <c r="C570" s="32"/>
      <c r="D570" s="33"/>
      <c r="E570" s="33"/>
      <c r="F570" s="8"/>
    </row>
    <row r="571" spans="2:6" ht="8.25" customHeight="1">
      <c r="B571" s="32"/>
      <c r="C571" s="32"/>
      <c r="D571" s="33"/>
      <c r="E571" s="33"/>
      <c r="F571" s="8"/>
    </row>
    <row r="572" spans="2:6" ht="8.25" customHeight="1">
      <c r="B572" s="32"/>
      <c r="C572" s="32"/>
      <c r="D572" s="33"/>
      <c r="E572" s="33"/>
      <c r="F572" s="8"/>
    </row>
    <row r="573" spans="2:6" ht="8.25" customHeight="1">
      <c r="B573" s="32"/>
      <c r="C573" s="32"/>
      <c r="D573" s="33"/>
      <c r="E573" s="33"/>
      <c r="F573" s="8"/>
    </row>
    <row r="574" spans="2:6" ht="8.25" customHeight="1">
      <c r="B574" s="32"/>
      <c r="C574" s="32"/>
      <c r="D574" s="33"/>
      <c r="E574" s="33"/>
      <c r="F574" s="8"/>
    </row>
    <row r="575" spans="2:6" ht="8.25" customHeight="1">
      <c r="B575" s="32"/>
      <c r="C575" s="32"/>
      <c r="D575" s="33"/>
      <c r="E575" s="33"/>
      <c r="F575" s="8"/>
    </row>
    <row r="576" spans="2:6" ht="8.25" customHeight="1">
      <c r="B576" s="32"/>
      <c r="C576" s="32"/>
      <c r="D576" s="33"/>
      <c r="E576" s="33"/>
      <c r="F576" s="8"/>
    </row>
    <row r="577" spans="2:6" ht="8.25" customHeight="1">
      <c r="B577" s="32"/>
      <c r="C577" s="32"/>
      <c r="D577" s="33"/>
      <c r="E577" s="33"/>
      <c r="F577" s="8"/>
    </row>
    <row r="578" spans="2:6" ht="8.25" customHeight="1">
      <c r="B578" s="32"/>
      <c r="C578" s="32"/>
      <c r="D578" s="33"/>
      <c r="E578" s="33"/>
      <c r="F578" s="8"/>
    </row>
    <row r="579" spans="2:6" ht="8.25" customHeight="1">
      <c r="B579" s="32"/>
      <c r="C579" s="32"/>
      <c r="D579" s="33"/>
      <c r="E579" s="33"/>
      <c r="F579" s="8"/>
    </row>
    <row r="580" spans="2:6" ht="8.25" customHeight="1">
      <c r="B580" s="32"/>
      <c r="C580" s="32"/>
      <c r="D580" s="33"/>
      <c r="E580" s="33"/>
      <c r="F580" s="8"/>
    </row>
    <row r="581" spans="2:6" ht="8.25" customHeight="1">
      <c r="B581" s="32"/>
      <c r="C581" s="32"/>
      <c r="D581" s="33"/>
      <c r="E581" s="33"/>
      <c r="F581" s="8"/>
    </row>
    <row r="582" spans="2:6" ht="8.25" customHeight="1">
      <c r="B582" s="32"/>
      <c r="C582" s="32"/>
      <c r="D582" s="33"/>
      <c r="E582" s="33"/>
      <c r="F582" s="8"/>
    </row>
    <row r="583" spans="2:6" ht="8.25" customHeight="1">
      <c r="B583" s="32"/>
      <c r="C583" s="32"/>
      <c r="D583" s="33"/>
      <c r="E583" s="33"/>
      <c r="F583" s="8"/>
    </row>
    <row r="584" spans="2:6" ht="8.25" customHeight="1">
      <c r="B584" s="32"/>
      <c r="C584" s="32"/>
      <c r="D584" s="33"/>
      <c r="E584" s="33"/>
      <c r="F584" s="8"/>
    </row>
    <row r="585" spans="2:6" ht="8.25" customHeight="1">
      <c r="B585" s="32"/>
      <c r="C585" s="32"/>
      <c r="D585" s="33"/>
      <c r="E585" s="33"/>
      <c r="F585" s="8"/>
    </row>
    <row r="586" spans="2:6" ht="8.25" customHeight="1">
      <c r="B586" s="32"/>
      <c r="C586" s="32"/>
      <c r="D586" s="33"/>
      <c r="E586" s="33"/>
      <c r="F586" s="8"/>
    </row>
    <row r="587" spans="2:6" ht="8.25" customHeight="1">
      <c r="B587" s="32"/>
      <c r="C587" s="32"/>
      <c r="D587" s="33"/>
      <c r="E587" s="33"/>
      <c r="F587" s="8"/>
    </row>
    <row r="588" spans="2:6" ht="8.25" customHeight="1">
      <c r="B588" s="32"/>
      <c r="C588" s="32"/>
      <c r="D588" s="33"/>
      <c r="E588" s="33"/>
      <c r="F588" s="8"/>
    </row>
    <row r="589" spans="2:6" ht="8.25" customHeight="1">
      <c r="B589" s="32"/>
      <c r="C589" s="32"/>
      <c r="D589" s="33"/>
      <c r="E589" s="33"/>
      <c r="F589" s="8"/>
    </row>
    <row r="590" spans="2:6" ht="8.25" customHeight="1">
      <c r="B590" s="32"/>
      <c r="C590" s="32"/>
      <c r="D590" s="33"/>
      <c r="E590" s="33"/>
      <c r="F590" s="8"/>
    </row>
    <row r="591" spans="2:6" ht="8.25" customHeight="1">
      <c r="B591" s="32"/>
      <c r="C591" s="32"/>
      <c r="D591" s="33"/>
      <c r="E591" s="33"/>
      <c r="F591" s="8"/>
    </row>
    <row r="592" spans="2:6" ht="8.25" customHeight="1">
      <c r="B592" s="32"/>
      <c r="C592" s="32"/>
      <c r="D592" s="33"/>
      <c r="E592" s="33"/>
      <c r="F592" s="8"/>
    </row>
    <row r="593" spans="2:6" ht="8.25" customHeight="1">
      <c r="B593" s="32"/>
      <c r="C593" s="32"/>
      <c r="D593" s="33"/>
      <c r="E593" s="33"/>
      <c r="F593" s="8"/>
    </row>
    <row r="594" spans="2:6" ht="8.25" customHeight="1">
      <c r="B594" s="32"/>
      <c r="C594" s="32"/>
      <c r="D594" s="33"/>
      <c r="E594" s="33"/>
      <c r="F594" s="8"/>
    </row>
    <row r="595" spans="2:6" ht="8.25" customHeight="1">
      <c r="B595" s="32"/>
      <c r="C595" s="32"/>
      <c r="D595" s="33"/>
      <c r="E595" s="33"/>
      <c r="F595" s="8"/>
    </row>
    <row r="596" spans="2:6" ht="8.25" customHeight="1">
      <c r="B596" s="32"/>
      <c r="C596" s="32"/>
      <c r="D596" s="33"/>
      <c r="E596" s="33"/>
      <c r="F596" s="8"/>
    </row>
    <row r="597" spans="2:6" ht="8.25" customHeight="1">
      <c r="B597" s="32"/>
      <c r="C597" s="32"/>
      <c r="D597" s="33"/>
      <c r="E597" s="33"/>
      <c r="F597" s="8"/>
    </row>
    <row r="598" spans="2:6" ht="8.25" customHeight="1">
      <c r="B598" s="32"/>
      <c r="C598" s="32"/>
      <c r="D598" s="33"/>
      <c r="E598" s="33"/>
      <c r="F598" s="8"/>
    </row>
    <row r="599" spans="2:6" ht="8.25" customHeight="1">
      <c r="B599" s="32"/>
      <c r="C599" s="32"/>
      <c r="D599" s="33"/>
      <c r="E599" s="33"/>
      <c r="F599" s="8"/>
    </row>
    <row r="600" spans="2:6" ht="8.25" customHeight="1">
      <c r="B600" s="32"/>
      <c r="C600" s="32"/>
      <c r="D600" s="33"/>
      <c r="E600" s="33"/>
      <c r="F600" s="8"/>
    </row>
    <row r="601" spans="2:6" ht="8.25" customHeight="1">
      <c r="B601" s="32"/>
      <c r="C601" s="32"/>
      <c r="D601" s="33"/>
      <c r="E601" s="33"/>
      <c r="F601" s="8"/>
    </row>
    <row r="602" spans="2:6" ht="8.25" customHeight="1">
      <c r="B602" s="32"/>
      <c r="C602" s="32"/>
      <c r="D602" s="33"/>
      <c r="E602" s="33"/>
      <c r="F602" s="8"/>
    </row>
    <row r="603" spans="2:6" ht="8.25" customHeight="1">
      <c r="B603" s="32"/>
      <c r="C603" s="32"/>
      <c r="D603" s="33"/>
      <c r="E603" s="33"/>
      <c r="F603" s="8"/>
    </row>
    <row r="604" spans="2:6" ht="8.25" customHeight="1">
      <c r="B604" s="32"/>
      <c r="C604" s="32"/>
      <c r="D604" s="33"/>
      <c r="E604" s="33"/>
      <c r="F604" s="8"/>
    </row>
    <row r="605" spans="2:6" ht="8.25" customHeight="1">
      <c r="B605" s="32"/>
      <c r="C605" s="32"/>
      <c r="D605" s="33"/>
      <c r="E605" s="33"/>
      <c r="F605" s="8"/>
    </row>
    <row r="606" spans="2:6" ht="8.25" customHeight="1">
      <c r="B606" s="32"/>
      <c r="C606" s="32"/>
      <c r="D606" s="33"/>
      <c r="E606" s="33"/>
      <c r="F606" s="8"/>
    </row>
    <row r="607" spans="2:6" ht="8.25" customHeight="1">
      <c r="B607" s="32"/>
      <c r="C607" s="32"/>
      <c r="D607" s="33"/>
      <c r="E607" s="33"/>
      <c r="F607" s="8"/>
    </row>
    <row r="608" spans="2:6" ht="8.25" customHeight="1">
      <c r="B608" s="32"/>
      <c r="C608" s="32"/>
      <c r="D608" s="33"/>
      <c r="E608" s="33"/>
      <c r="F608" s="8"/>
    </row>
    <row r="609" spans="2:6" ht="8.25" customHeight="1">
      <c r="B609" s="32"/>
      <c r="C609" s="32"/>
      <c r="D609" s="33"/>
      <c r="E609" s="33"/>
      <c r="F609" s="8"/>
    </row>
    <row r="610" spans="2:6" ht="8.25" customHeight="1">
      <c r="B610" s="32"/>
      <c r="C610" s="32"/>
      <c r="D610" s="33"/>
      <c r="E610" s="33"/>
      <c r="F610" s="8"/>
    </row>
    <row r="611" spans="2:6" ht="8.25" customHeight="1">
      <c r="B611" s="32"/>
      <c r="C611" s="32"/>
      <c r="D611" s="33"/>
      <c r="E611" s="33"/>
      <c r="F611" s="8"/>
    </row>
    <row r="612" spans="2:6" ht="8.25" customHeight="1">
      <c r="B612" s="32"/>
      <c r="C612" s="32"/>
      <c r="D612" s="33"/>
      <c r="E612" s="33"/>
      <c r="F612" s="8"/>
    </row>
    <row r="613" spans="2:6" ht="8.25" customHeight="1">
      <c r="B613" s="32"/>
      <c r="C613" s="32"/>
      <c r="D613" s="33"/>
      <c r="E613" s="33"/>
      <c r="F613" s="8"/>
    </row>
    <row r="614" spans="2:6" ht="8.25" customHeight="1">
      <c r="B614" s="32"/>
      <c r="C614" s="32"/>
      <c r="D614" s="33"/>
      <c r="E614" s="33"/>
      <c r="F614" s="8"/>
    </row>
    <row r="615" spans="2:6" ht="8.25" customHeight="1">
      <c r="B615" s="32"/>
      <c r="C615" s="32"/>
      <c r="D615" s="33"/>
      <c r="E615" s="33"/>
      <c r="F615" s="8"/>
    </row>
    <row r="616" spans="2:6" ht="8.25" customHeight="1">
      <c r="B616" s="32"/>
      <c r="C616" s="32"/>
      <c r="D616" s="33"/>
      <c r="E616" s="33"/>
      <c r="F616" s="8"/>
    </row>
    <row r="617" spans="2:6" ht="8.25" customHeight="1">
      <c r="B617" s="32"/>
      <c r="C617" s="32"/>
      <c r="D617" s="33"/>
      <c r="E617" s="33"/>
      <c r="F617" s="8"/>
    </row>
    <row r="618" spans="2:6" ht="8.25" customHeight="1">
      <c r="B618" s="32"/>
      <c r="C618" s="32"/>
      <c r="D618" s="33"/>
      <c r="E618" s="33"/>
      <c r="F618" s="8"/>
    </row>
    <row r="619" spans="2:6" ht="8.25" customHeight="1">
      <c r="B619" s="32"/>
      <c r="C619" s="32"/>
      <c r="D619" s="33"/>
      <c r="E619" s="33"/>
      <c r="F619" s="8"/>
    </row>
    <row r="620" spans="2:6" ht="8.25" customHeight="1">
      <c r="B620" s="32"/>
      <c r="C620" s="32"/>
      <c r="D620" s="33"/>
      <c r="E620" s="33"/>
      <c r="F620" s="8"/>
    </row>
    <row r="621" spans="2:6" ht="8.25" customHeight="1">
      <c r="B621" s="32"/>
      <c r="C621" s="32"/>
      <c r="D621" s="33"/>
      <c r="E621" s="33"/>
      <c r="F621" s="8"/>
    </row>
    <row r="622" spans="2:6" ht="8.25" customHeight="1">
      <c r="B622" s="32"/>
      <c r="C622" s="32"/>
      <c r="D622" s="33"/>
      <c r="E622" s="33"/>
      <c r="F622" s="8"/>
    </row>
    <row r="623" spans="2:6" ht="8.25" customHeight="1">
      <c r="B623" s="32"/>
      <c r="C623" s="32"/>
      <c r="D623" s="33"/>
      <c r="E623" s="33"/>
      <c r="F623" s="8"/>
    </row>
    <row r="624" spans="2:6" ht="8.25" customHeight="1">
      <c r="B624" s="32"/>
      <c r="C624" s="32"/>
      <c r="D624" s="33"/>
      <c r="E624" s="33"/>
      <c r="F624" s="8"/>
    </row>
    <row r="625" spans="2:6" ht="8.25" customHeight="1">
      <c r="B625" s="32"/>
      <c r="C625" s="32"/>
      <c r="D625" s="33"/>
      <c r="E625" s="33"/>
      <c r="F625" s="8"/>
    </row>
    <row r="626" spans="2:6" ht="8.25" customHeight="1">
      <c r="B626" s="32"/>
      <c r="C626" s="32"/>
      <c r="D626" s="33"/>
      <c r="E626" s="33"/>
      <c r="F626" s="8"/>
    </row>
    <row r="627" spans="2:6" ht="8.25" customHeight="1">
      <c r="B627" s="32"/>
      <c r="C627" s="32"/>
      <c r="D627" s="33"/>
      <c r="E627" s="33"/>
      <c r="F627" s="8"/>
    </row>
    <row r="628" spans="2:6" ht="8.25" customHeight="1">
      <c r="B628" s="32"/>
      <c r="C628" s="32"/>
      <c r="D628" s="33"/>
      <c r="E628" s="33"/>
      <c r="F628" s="8"/>
    </row>
    <row r="629" spans="2:6" ht="8.25" customHeight="1">
      <c r="B629" s="32"/>
      <c r="C629" s="32"/>
      <c r="D629" s="33"/>
      <c r="E629" s="33"/>
      <c r="F629" s="8"/>
    </row>
    <row r="630" spans="2:6" ht="8.25" customHeight="1">
      <c r="B630" s="32"/>
      <c r="C630" s="32"/>
      <c r="D630" s="33"/>
      <c r="E630" s="33"/>
      <c r="F630" s="8"/>
    </row>
    <row r="631" spans="2:6" ht="8.25" customHeight="1">
      <c r="B631" s="32"/>
      <c r="C631" s="32"/>
      <c r="D631" s="33"/>
      <c r="E631" s="33"/>
      <c r="F631" s="8"/>
    </row>
    <row r="632" spans="2:6" ht="8.25" customHeight="1">
      <c r="B632" s="32"/>
      <c r="C632" s="32"/>
      <c r="D632" s="33"/>
      <c r="E632" s="33"/>
      <c r="F632" s="8"/>
    </row>
    <row r="633" spans="2:6" ht="8.25" customHeight="1">
      <c r="B633" s="32"/>
      <c r="C633" s="32"/>
      <c r="D633" s="33"/>
      <c r="E633" s="33"/>
      <c r="F633" s="8"/>
    </row>
    <row r="634" spans="2:6" ht="8.25" customHeight="1">
      <c r="B634" s="32"/>
      <c r="C634" s="32"/>
      <c r="D634" s="33"/>
      <c r="E634" s="33"/>
      <c r="F634" s="8"/>
    </row>
    <row r="635" spans="2:6" ht="8.25" customHeight="1">
      <c r="B635" s="32"/>
      <c r="C635" s="32"/>
      <c r="D635" s="33"/>
      <c r="E635" s="33"/>
      <c r="F635" s="8"/>
    </row>
    <row r="636" spans="2:6" ht="8.25" customHeight="1">
      <c r="B636" s="32"/>
      <c r="C636" s="32"/>
      <c r="D636" s="33"/>
      <c r="E636" s="33"/>
      <c r="F636" s="8"/>
    </row>
    <row r="637" spans="2:6" ht="8.25" customHeight="1">
      <c r="B637" s="32"/>
      <c r="C637" s="32"/>
      <c r="D637" s="33"/>
      <c r="E637" s="33"/>
      <c r="F637" s="8"/>
    </row>
    <row r="638" spans="2:6" ht="8.25" customHeight="1">
      <c r="B638" s="32"/>
      <c r="C638" s="32"/>
      <c r="D638" s="33"/>
      <c r="E638" s="33"/>
      <c r="F638" s="8"/>
    </row>
    <row r="639" spans="2:6" ht="8.25" customHeight="1">
      <c r="B639" s="32"/>
      <c r="C639" s="32"/>
      <c r="D639" s="33"/>
      <c r="E639" s="33"/>
      <c r="F639" s="8"/>
    </row>
    <row r="640" spans="2:6" ht="8.25" customHeight="1">
      <c r="B640" s="32"/>
      <c r="C640" s="32"/>
      <c r="D640" s="33"/>
      <c r="E640" s="33"/>
      <c r="F640" s="8"/>
    </row>
    <row r="641" spans="2:6" ht="8.25" customHeight="1">
      <c r="B641" s="32"/>
      <c r="C641" s="32"/>
      <c r="D641" s="33"/>
      <c r="E641" s="33"/>
      <c r="F641" s="8"/>
    </row>
    <row r="642" spans="2:6" ht="8.25" customHeight="1">
      <c r="B642" s="32"/>
      <c r="C642" s="32"/>
      <c r="D642" s="33"/>
      <c r="E642" s="33"/>
      <c r="F642" s="8"/>
    </row>
    <row r="643" spans="2:6" ht="8.25" customHeight="1">
      <c r="B643" s="32"/>
      <c r="C643" s="32"/>
      <c r="D643" s="33"/>
      <c r="E643" s="33"/>
      <c r="F643" s="8"/>
    </row>
    <row r="644" spans="2:6" ht="8.25" customHeight="1">
      <c r="B644" s="32"/>
      <c r="C644" s="32"/>
      <c r="D644" s="33"/>
      <c r="E644" s="33"/>
      <c r="F644" s="8"/>
    </row>
    <row r="645" spans="2:6" ht="8.25" customHeight="1">
      <c r="B645" s="32"/>
      <c r="C645" s="32"/>
      <c r="D645" s="33"/>
      <c r="E645" s="33"/>
      <c r="F645" s="8"/>
    </row>
    <row r="646" spans="2:6" ht="8.25" customHeight="1">
      <c r="B646" s="32"/>
      <c r="C646" s="32"/>
      <c r="D646" s="33"/>
      <c r="E646" s="33"/>
      <c r="F646" s="8"/>
    </row>
    <row r="647" spans="2:6" ht="8.25" customHeight="1">
      <c r="B647" s="32"/>
      <c r="C647" s="32"/>
      <c r="D647" s="33"/>
      <c r="E647" s="33"/>
      <c r="F647" s="8"/>
    </row>
    <row r="648" spans="2:6" ht="8.25" customHeight="1">
      <c r="B648" s="32"/>
      <c r="C648" s="32"/>
      <c r="D648" s="33"/>
      <c r="E648" s="33"/>
      <c r="F648" s="8"/>
    </row>
    <row r="649" spans="2:6" ht="8.25" customHeight="1">
      <c r="B649" s="32"/>
      <c r="C649" s="32"/>
      <c r="D649" s="33"/>
      <c r="E649" s="33"/>
      <c r="F649" s="8"/>
    </row>
    <row r="650" spans="2:6" ht="8.25" customHeight="1">
      <c r="B650" s="32"/>
      <c r="C650" s="32"/>
      <c r="D650" s="33"/>
      <c r="E650" s="33"/>
      <c r="F650" s="8"/>
    </row>
    <row r="651" spans="2:6" ht="8.25" customHeight="1">
      <c r="B651" s="32"/>
      <c r="C651" s="32"/>
      <c r="D651" s="33"/>
      <c r="E651" s="33"/>
      <c r="F651" s="8"/>
    </row>
    <row r="652" spans="2:6" ht="8.25" customHeight="1">
      <c r="B652" s="32"/>
      <c r="C652" s="32"/>
      <c r="D652" s="33"/>
      <c r="E652" s="33"/>
      <c r="F652" s="8"/>
    </row>
    <row r="653" spans="2:6" ht="8.25" customHeight="1">
      <c r="B653" s="32"/>
      <c r="C653" s="32"/>
      <c r="D653" s="33"/>
      <c r="E653" s="33"/>
      <c r="F653" s="8"/>
    </row>
    <row r="654" spans="2:6" ht="8.25" customHeight="1">
      <c r="B654" s="32"/>
      <c r="C654" s="32"/>
      <c r="D654" s="33"/>
      <c r="E654" s="33"/>
      <c r="F654" s="8"/>
    </row>
    <row r="655" spans="2:6" ht="8.25" customHeight="1">
      <c r="B655" s="32"/>
      <c r="C655" s="32"/>
      <c r="D655" s="33"/>
      <c r="E655" s="33"/>
      <c r="F655" s="8"/>
    </row>
    <row r="656" spans="2:6" ht="8.25" customHeight="1">
      <c r="B656" s="32"/>
      <c r="C656" s="32"/>
      <c r="D656" s="33"/>
      <c r="E656" s="33"/>
      <c r="F656" s="8"/>
    </row>
    <row r="657" spans="2:6" ht="8.25" customHeight="1">
      <c r="B657" s="32"/>
      <c r="C657" s="32"/>
      <c r="D657" s="33"/>
      <c r="E657" s="33"/>
      <c r="F657" s="8"/>
    </row>
    <row r="658" spans="2:6" ht="8.25" customHeight="1">
      <c r="B658" s="32"/>
      <c r="C658" s="32"/>
      <c r="D658" s="33"/>
      <c r="E658" s="33"/>
      <c r="F658" s="8"/>
    </row>
    <row r="659" spans="2:6" ht="8.25" customHeight="1">
      <c r="B659" s="32"/>
      <c r="C659" s="32"/>
      <c r="D659" s="33"/>
      <c r="E659" s="33"/>
      <c r="F659" s="8"/>
    </row>
    <row r="660" spans="2:6" ht="8.25" customHeight="1">
      <c r="B660" s="32"/>
      <c r="C660" s="32"/>
      <c r="D660" s="33"/>
      <c r="E660" s="33"/>
      <c r="F660" s="8"/>
    </row>
    <row r="661" spans="2:6" ht="8.25" customHeight="1">
      <c r="B661" s="32"/>
      <c r="C661" s="32"/>
      <c r="D661" s="33"/>
      <c r="E661" s="33"/>
      <c r="F661" s="8"/>
    </row>
    <row r="662" spans="2:6" ht="8.25" customHeight="1">
      <c r="B662" s="32"/>
      <c r="C662" s="32"/>
      <c r="D662" s="33"/>
      <c r="E662" s="33"/>
      <c r="F662" s="8"/>
    </row>
    <row r="663" spans="2:6" ht="8.25" customHeight="1">
      <c r="B663" s="32"/>
      <c r="C663" s="32"/>
      <c r="D663" s="33"/>
      <c r="E663" s="33"/>
      <c r="F663" s="8"/>
    </row>
    <row r="664" spans="2:6" ht="8.25" customHeight="1">
      <c r="B664" s="32"/>
      <c r="C664" s="32"/>
      <c r="D664" s="33"/>
      <c r="E664" s="33"/>
      <c r="F664" s="8"/>
    </row>
    <row r="665" spans="2:6" ht="8.25" customHeight="1">
      <c r="B665" s="32"/>
      <c r="C665" s="32"/>
      <c r="D665" s="33"/>
      <c r="E665" s="33"/>
      <c r="F665" s="8"/>
    </row>
    <row r="666" spans="2:6" ht="8.25" customHeight="1">
      <c r="B666" s="32"/>
      <c r="C666" s="32"/>
      <c r="D666" s="33"/>
      <c r="E666" s="33"/>
      <c r="F666" s="8"/>
    </row>
    <row r="667" spans="2:6" ht="8.25" customHeight="1">
      <c r="B667" s="32"/>
      <c r="C667" s="32"/>
      <c r="D667" s="33"/>
      <c r="E667" s="33"/>
      <c r="F667" s="8"/>
    </row>
    <row r="668" spans="2:6" ht="8.25" customHeight="1">
      <c r="B668" s="32"/>
      <c r="C668" s="32"/>
      <c r="D668" s="33"/>
      <c r="E668" s="33"/>
      <c r="F668" s="8"/>
    </row>
    <row r="669" spans="2:6" ht="8.25" customHeight="1">
      <c r="B669" s="32"/>
      <c r="C669" s="32"/>
      <c r="D669" s="33"/>
      <c r="E669" s="33"/>
      <c r="F669" s="8"/>
    </row>
    <row r="670" spans="2:6" ht="8.25" customHeight="1">
      <c r="B670" s="32"/>
      <c r="C670" s="32"/>
      <c r="D670" s="33"/>
      <c r="E670" s="33"/>
      <c r="F670" s="8"/>
    </row>
    <row r="671" spans="2:6" ht="8.25" customHeight="1">
      <c r="B671" s="32"/>
      <c r="C671" s="32"/>
      <c r="D671" s="33"/>
      <c r="E671" s="33"/>
      <c r="F671" s="8"/>
    </row>
    <row r="672" spans="2:6" ht="8.25" customHeight="1">
      <c r="B672" s="32"/>
      <c r="C672" s="32"/>
      <c r="D672" s="33"/>
      <c r="E672" s="33"/>
      <c r="F672" s="8"/>
    </row>
    <row r="673" spans="2:6" ht="8.25" customHeight="1">
      <c r="B673" s="32"/>
      <c r="C673" s="32"/>
      <c r="D673" s="33"/>
      <c r="E673" s="33"/>
      <c r="F673" s="8"/>
    </row>
    <row r="674" spans="2:6" ht="8.25" customHeight="1">
      <c r="B674" s="32"/>
      <c r="C674" s="32"/>
      <c r="D674" s="33"/>
      <c r="E674" s="33"/>
      <c r="F674" s="8"/>
    </row>
    <row r="675" spans="2:6" ht="8.25" customHeight="1">
      <c r="B675" s="32"/>
      <c r="C675" s="32"/>
      <c r="D675" s="33"/>
      <c r="E675" s="33"/>
      <c r="F675" s="8"/>
    </row>
    <row r="676" spans="2:6" ht="8.25" customHeight="1">
      <c r="B676" s="32"/>
      <c r="C676" s="32"/>
      <c r="D676" s="33"/>
      <c r="E676" s="33"/>
      <c r="F676" s="8"/>
    </row>
    <row r="677" spans="2:6" ht="8.25" customHeight="1">
      <c r="B677" s="32"/>
      <c r="C677" s="32"/>
      <c r="D677" s="33"/>
      <c r="E677" s="33"/>
      <c r="F677" s="8"/>
    </row>
    <row r="678" spans="2:6" ht="8.25" customHeight="1">
      <c r="B678" s="32"/>
      <c r="C678" s="32"/>
      <c r="D678" s="33"/>
      <c r="E678" s="33"/>
      <c r="F678" s="8"/>
    </row>
    <row r="679" spans="2:6" ht="8.25" customHeight="1">
      <c r="B679" s="32"/>
      <c r="C679" s="32"/>
      <c r="D679" s="33"/>
      <c r="E679" s="33"/>
      <c r="F679" s="8"/>
    </row>
    <row r="680" spans="2:6" ht="8.25" customHeight="1">
      <c r="B680" s="32"/>
      <c r="C680" s="32"/>
      <c r="D680" s="33"/>
      <c r="E680" s="33"/>
      <c r="F680" s="8"/>
    </row>
    <row r="681" spans="2:6" ht="8.25" customHeight="1">
      <c r="B681" s="32"/>
      <c r="C681" s="32"/>
      <c r="D681" s="33"/>
      <c r="E681" s="33"/>
      <c r="F681" s="8"/>
    </row>
    <row r="682" spans="2:6" ht="8.25" customHeight="1">
      <c r="B682" s="32"/>
      <c r="C682" s="32"/>
      <c r="D682" s="33"/>
      <c r="E682" s="33"/>
      <c r="F682" s="8"/>
    </row>
    <row r="683" spans="2:6" ht="8.25" customHeight="1">
      <c r="B683" s="32"/>
      <c r="C683" s="32"/>
      <c r="D683" s="33"/>
      <c r="E683" s="33"/>
      <c r="F683" s="8"/>
    </row>
    <row r="684" spans="2:6" ht="8.25" customHeight="1">
      <c r="B684" s="32"/>
      <c r="C684" s="32"/>
      <c r="D684" s="33"/>
      <c r="E684" s="33"/>
      <c r="F684" s="8"/>
    </row>
    <row r="685" spans="2:6" ht="8.25" customHeight="1">
      <c r="B685" s="32"/>
      <c r="C685" s="32"/>
      <c r="D685" s="33"/>
      <c r="E685" s="33"/>
      <c r="F685" s="8"/>
    </row>
    <row r="686" spans="2:6" ht="8.25" customHeight="1">
      <c r="B686" s="32"/>
      <c r="C686" s="32"/>
      <c r="D686" s="33"/>
      <c r="E686" s="33"/>
      <c r="F686" s="8"/>
    </row>
    <row r="687" spans="2:6" ht="8.25" customHeight="1">
      <c r="B687" s="32"/>
      <c r="C687" s="32"/>
      <c r="D687" s="33"/>
      <c r="E687" s="33"/>
      <c r="F687" s="8"/>
    </row>
    <row r="688" spans="2:6" ht="8.25" customHeight="1">
      <c r="B688" s="32"/>
      <c r="C688" s="32"/>
      <c r="D688" s="33"/>
      <c r="E688" s="33"/>
      <c r="F688" s="8"/>
    </row>
    <row r="689" spans="2:6" ht="8.25" customHeight="1">
      <c r="B689" s="32"/>
      <c r="C689" s="32"/>
      <c r="D689" s="33"/>
      <c r="E689" s="33"/>
      <c r="F689" s="8"/>
    </row>
    <row r="690" spans="2:6" ht="8.25" customHeight="1">
      <c r="B690" s="32"/>
      <c r="C690" s="32"/>
      <c r="D690" s="33"/>
      <c r="E690" s="33"/>
      <c r="F690" s="8"/>
    </row>
    <row r="691" spans="2:6" ht="8.25" customHeight="1">
      <c r="B691" s="32"/>
      <c r="C691" s="32"/>
      <c r="D691" s="33"/>
      <c r="E691" s="33"/>
      <c r="F691" s="8"/>
    </row>
    <row r="692" spans="2:6" ht="8.25" customHeight="1">
      <c r="B692" s="32"/>
      <c r="C692" s="32"/>
      <c r="D692" s="33"/>
      <c r="E692" s="33"/>
      <c r="F692" s="8"/>
    </row>
    <row r="693" spans="2:6" ht="8.25" customHeight="1">
      <c r="B693" s="32"/>
      <c r="C693" s="32"/>
      <c r="D693" s="33"/>
      <c r="E693" s="33"/>
      <c r="F693" s="8"/>
    </row>
    <row r="694" spans="2:6" ht="8.25" customHeight="1">
      <c r="B694" s="32"/>
      <c r="C694" s="32"/>
      <c r="D694" s="33"/>
      <c r="E694" s="33"/>
      <c r="F694" s="8"/>
    </row>
    <row r="695" spans="2:6" ht="8.25" customHeight="1">
      <c r="B695" s="32"/>
      <c r="C695" s="32"/>
      <c r="D695" s="33"/>
      <c r="E695" s="33"/>
      <c r="F695" s="8"/>
    </row>
    <row r="696" spans="2:6" ht="8.25" customHeight="1">
      <c r="B696" s="32"/>
      <c r="C696" s="32"/>
      <c r="D696" s="33"/>
      <c r="E696" s="33"/>
      <c r="F696" s="8"/>
    </row>
    <row r="697" spans="2:6" ht="8.25" customHeight="1">
      <c r="B697" s="32"/>
      <c r="C697" s="32"/>
      <c r="D697" s="33"/>
      <c r="E697" s="33"/>
      <c r="F697" s="8"/>
    </row>
    <row r="698" spans="2:6" ht="8.25" customHeight="1">
      <c r="B698" s="32"/>
      <c r="C698" s="32"/>
      <c r="D698" s="33"/>
      <c r="E698" s="33"/>
      <c r="F698" s="8"/>
    </row>
    <row r="699" spans="2:6" ht="8.25" customHeight="1">
      <c r="B699" s="32"/>
      <c r="C699" s="32"/>
      <c r="D699" s="33"/>
      <c r="E699" s="33"/>
      <c r="F699" s="8"/>
    </row>
    <row r="700" spans="2:6" ht="8.25" customHeight="1">
      <c r="B700" s="32"/>
      <c r="C700" s="32"/>
      <c r="D700" s="33"/>
      <c r="E700" s="33"/>
      <c r="F700" s="8"/>
    </row>
    <row r="701" spans="2:6" ht="8.25" customHeight="1">
      <c r="B701" s="32"/>
      <c r="C701" s="32"/>
      <c r="D701" s="33"/>
      <c r="E701" s="33"/>
      <c r="F701" s="8"/>
    </row>
    <row r="702" spans="2:6" ht="8.25" customHeight="1">
      <c r="B702" s="32"/>
      <c r="C702" s="32"/>
      <c r="D702" s="33"/>
      <c r="E702" s="33"/>
      <c r="F702" s="8"/>
    </row>
    <row r="703" spans="2:6" ht="8.25" customHeight="1">
      <c r="B703" s="32"/>
      <c r="C703" s="32"/>
      <c r="D703" s="33"/>
      <c r="E703" s="33"/>
      <c r="F703" s="8"/>
    </row>
    <row r="704" spans="2:6" ht="8.25" customHeight="1">
      <c r="B704" s="32"/>
      <c r="C704" s="32"/>
      <c r="D704" s="33"/>
      <c r="E704" s="33"/>
      <c r="F704" s="8"/>
    </row>
    <row r="705" spans="2:6" ht="8.25" customHeight="1">
      <c r="B705" s="32"/>
      <c r="C705" s="32"/>
      <c r="D705" s="33"/>
      <c r="E705" s="33"/>
      <c r="F705" s="8"/>
    </row>
    <row r="706" spans="2:6" ht="8.25" customHeight="1">
      <c r="B706" s="32"/>
      <c r="C706" s="32"/>
      <c r="D706" s="33"/>
      <c r="E706" s="33"/>
      <c r="F706" s="8"/>
    </row>
    <row r="707" spans="2:6" ht="8.25" customHeight="1">
      <c r="B707" s="32"/>
      <c r="C707" s="32"/>
      <c r="D707" s="33"/>
      <c r="E707" s="33"/>
      <c r="F707" s="8"/>
    </row>
    <row r="708" spans="2:6" ht="8.25" customHeight="1">
      <c r="B708" s="32"/>
      <c r="C708" s="32"/>
      <c r="D708" s="33"/>
      <c r="E708" s="33"/>
      <c r="F708" s="8"/>
    </row>
    <row r="709" spans="2:6" ht="8.25" customHeight="1">
      <c r="B709" s="32"/>
      <c r="C709" s="32"/>
      <c r="D709" s="33"/>
      <c r="E709" s="33"/>
      <c r="F709" s="8"/>
    </row>
    <row r="710" spans="2:6" ht="8.25" customHeight="1">
      <c r="B710" s="32"/>
      <c r="C710" s="32"/>
      <c r="D710" s="33"/>
      <c r="E710" s="33"/>
      <c r="F710" s="8"/>
    </row>
    <row r="711" spans="2:6" ht="8.25" customHeight="1">
      <c r="B711" s="32"/>
      <c r="C711" s="32"/>
      <c r="D711" s="33"/>
      <c r="E711" s="33"/>
      <c r="F711" s="8"/>
    </row>
    <row r="712" spans="2:6" ht="8.25" customHeight="1">
      <c r="B712" s="32"/>
      <c r="C712" s="32"/>
      <c r="D712" s="33"/>
      <c r="E712" s="33"/>
      <c r="F712" s="8"/>
    </row>
    <row r="713" spans="2:6" ht="8.25" customHeight="1">
      <c r="B713" s="32"/>
      <c r="C713" s="32"/>
      <c r="D713" s="33"/>
      <c r="E713" s="33"/>
      <c r="F713" s="8"/>
    </row>
    <row r="714" spans="2:6" ht="8.25" customHeight="1">
      <c r="B714" s="32"/>
      <c r="C714" s="32"/>
      <c r="D714" s="33"/>
      <c r="E714" s="33"/>
      <c r="F714" s="8"/>
    </row>
    <row r="715" spans="2:6" ht="8.25" customHeight="1">
      <c r="B715" s="32"/>
      <c r="C715" s="32"/>
      <c r="D715" s="33"/>
      <c r="E715" s="33"/>
      <c r="F715" s="8"/>
    </row>
    <row r="716" spans="2:6" ht="8.25" customHeight="1">
      <c r="B716" s="32"/>
      <c r="C716" s="32"/>
      <c r="D716" s="33"/>
      <c r="E716" s="33"/>
      <c r="F716" s="8"/>
    </row>
    <row r="717" spans="2:6" ht="8.25" customHeight="1">
      <c r="B717" s="32"/>
      <c r="C717" s="32"/>
      <c r="D717" s="33"/>
      <c r="E717" s="33"/>
      <c r="F717" s="8"/>
    </row>
    <row r="718" spans="2:6" ht="8.25" customHeight="1">
      <c r="B718" s="32"/>
      <c r="C718" s="32"/>
      <c r="D718" s="33"/>
      <c r="E718" s="33"/>
      <c r="F718" s="8"/>
    </row>
    <row r="719" spans="2:6" ht="8.25" customHeight="1">
      <c r="B719" s="32"/>
      <c r="C719" s="32"/>
      <c r="D719" s="33"/>
      <c r="E719" s="33"/>
      <c r="F719" s="8"/>
    </row>
    <row r="720" spans="2:6" ht="8.25" customHeight="1">
      <c r="B720" s="32"/>
      <c r="C720" s="32"/>
      <c r="D720" s="33"/>
      <c r="E720" s="33"/>
      <c r="F720" s="8"/>
    </row>
    <row r="721" spans="2:6" ht="8.25" customHeight="1">
      <c r="B721" s="32"/>
      <c r="C721" s="32"/>
      <c r="D721" s="33"/>
      <c r="E721" s="33"/>
      <c r="F721" s="8"/>
    </row>
    <row r="722" spans="2:6" ht="8.25" customHeight="1">
      <c r="B722" s="32"/>
      <c r="C722" s="32"/>
      <c r="D722" s="33"/>
      <c r="E722" s="33"/>
      <c r="F722" s="8"/>
    </row>
    <row r="723" spans="2:6" ht="8.25" customHeight="1">
      <c r="B723" s="32"/>
      <c r="C723" s="32"/>
      <c r="D723" s="33"/>
      <c r="E723" s="33"/>
      <c r="F723" s="8"/>
    </row>
    <row r="724" spans="2:6" ht="8.25" customHeight="1">
      <c r="B724" s="32"/>
      <c r="C724" s="32"/>
      <c r="D724" s="33"/>
      <c r="E724" s="33"/>
      <c r="F724" s="8"/>
    </row>
    <row r="725" spans="2:6" ht="8.25" customHeight="1">
      <c r="B725" s="32"/>
      <c r="C725" s="32"/>
      <c r="D725" s="33"/>
      <c r="E725" s="33"/>
      <c r="F725" s="8"/>
    </row>
    <row r="726" spans="2:6" ht="8.25" customHeight="1">
      <c r="B726" s="32"/>
      <c r="C726" s="32"/>
      <c r="D726" s="33"/>
      <c r="E726" s="33"/>
      <c r="F726" s="8"/>
    </row>
    <row r="727" spans="2:6" ht="8.25" customHeight="1">
      <c r="B727" s="32"/>
      <c r="C727" s="32"/>
      <c r="D727" s="33"/>
      <c r="E727" s="33"/>
      <c r="F727" s="8"/>
    </row>
    <row r="728" spans="2:6" ht="8.25" customHeight="1">
      <c r="B728" s="32"/>
      <c r="C728" s="32"/>
      <c r="D728" s="33"/>
      <c r="E728" s="33"/>
      <c r="F728" s="8"/>
    </row>
    <row r="729" spans="2:6" ht="8.25" customHeight="1">
      <c r="B729" s="32"/>
      <c r="C729" s="32"/>
      <c r="D729" s="33"/>
      <c r="E729" s="33"/>
      <c r="F729" s="8"/>
    </row>
    <row r="730" spans="2:6" ht="8.25" customHeight="1">
      <c r="B730" s="32"/>
      <c r="C730" s="32"/>
      <c r="D730" s="33"/>
      <c r="E730" s="33"/>
      <c r="F730" s="8"/>
    </row>
    <row r="731" spans="2:6" ht="8.25" customHeight="1">
      <c r="B731" s="32"/>
      <c r="C731" s="32"/>
      <c r="D731" s="33"/>
      <c r="E731" s="33"/>
      <c r="F731" s="8"/>
    </row>
    <row r="732" spans="2:6" ht="8.25" customHeight="1">
      <c r="B732" s="32"/>
      <c r="C732" s="32"/>
      <c r="D732" s="33"/>
      <c r="E732" s="33"/>
      <c r="F732" s="8"/>
    </row>
    <row r="733" spans="2:6" ht="8.25" customHeight="1">
      <c r="B733" s="32"/>
      <c r="C733" s="32"/>
      <c r="D733" s="33"/>
      <c r="E733" s="33"/>
      <c r="F733" s="8"/>
    </row>
    <row r="734" spans="2:6" ht="8.25" customHeight="1">
      <c r="B734" s="32"/>
      <c r="C734" s="32"/>
      <c r="D734" s="33"/>
      <c r="E734" s="33"/>
      <c r="F734" s="8"/>
    </row>
    <row r="735" spans="2:6" ht="8.25" customHeight="1">
      <c r="B735" s="32"/>
      <c r="C735" s="32"/>
      <c r="D735" s="33"/>
      <c r="E735" s="33"/>
      <c r="F735" s="8"/>
    </row>
    <row r="736" spans="2:6" ht="8.25" customHeight="1">
      <c r="B736" s="32"/>
      <c r="C736" s="32"/>
      <c r="D736" s="33"/>
      <c r="E736" s="33"/>
      <c r="F736" s="8"/>
    </row>
    <row r="737" spans="2:6" ht="8.25" customHeight="1">
      <c r="B737" s="32"/>
      <c r="C737" s="32"/>
      <c r="D737" s="33"/>
      <c r="E737" s="33"/>
      <c r="F737" s="8"/>
    </row>
    <row r="738" spans="2:6" ht="8.25" customHeight="1">
      <c r="B738" s="32"/>
      <c r="C738" s="32"/>
      <c r="D738" s="33"/>
      <c r="E738" s="33"/>
      <c r="F738" s="8"/>
    </row>
    <row r="739" spans="2:6" ht="8.25" customHeight="1">
      <c r="B739" s="32"/>
      <c r="C739" s="32"/>
      <c r="D739" s="33"/>
      <c r="E739" s="33"/>
      <c r="F739" s="8"/>
    </row>
    <row r="740" spans="2:6" ht="8.25" customHeight="1">
      <c r="B740" s="32"/>
      <c r="C740" s="32"/>
      <c r="D740" s="33"/>
      <c r="E740" s="33"/>
      <c r="F740" s="8"/>
    </row>
    <row r="741" spans="2:6" ht="8.25" customHeight="1">
      <c r="B741" s="32"/>
      <c r="C741" s="32"/>
      <c r="D741" s="33"/>
      <c r="E741" s="33"/>
      <c r="F741" s="8"/>
    </row>
    <row r="742" spans="2:6" ht="8.25" customHeight="1">
      <c r="B742" s="32"/>
      <c r="C742" s="32"/>
      <c r="D742" s="33"/>
      <c r="E742" s="33"/>
      <c r="F742" s="8"/>
    </row>
    <row r="743" spans="2:6" ht="8.25" customHeight="1">
      <c r="B743" s="32"/>
      <c r="C743" s="32"/>
      <c r="D743" s="33"/>
      <c r="E743" s="33"/>
      <c r="F743" s="8"/>
    </row>
    <row r="744" spans="2:6" ht="8.25" customHeight="1">
      <c r="B744" s="32"/>
      <c r="C744" s="32"/>
      <c r="D744" s="33"/>
      <c r="E744" s="33"/>
      <c r="F744" s="8"/>
    </row>
    <row r="745" spans="2:6" ht="8.25" customHeight="1">
      <c r="B745" s="32"/>
      <c r="C745" s="32"/>
      <c r="D745" s="33"/>
      <c r="E745" s="33"/>
      <c r="F745" s="8"/>
    </row>
    <row r="746" spans="2:6" ht="8.25" customHeight="1">
      <c r="B746" s="32"/>
      <c r="C746" s="32"/>
      <c r="D746" s="33"/>
      <c r="E746" s="33"/>
      <c r="F746" s="8"/>
    </row>
    <row r="747" spans="2:6" ht="8.25" customHeight="1">
      <c r="B747" s="32"/>
      <c r="C747" s="32"/>
      <c r="D747" s="33"/>
      <c r="E747" s="33"/>
      <c r="F747" s="8"/>
    </row>
    <row r="748" spans="2:6" ht="8.25" customHeight="1">
      <c r="B748" s="32"/>
      <c r="C748" s="32"/>
      <c r="D748" s="33"/>
      <c r="E748" s="33"/>
      <c r="F748" s="8"/>
    </row>
    <row r="749" spans="2:6" ht="8.25" customHeight="1">
      <c r="B749" s="32"/>
      <c r="C749" s="32"/>
      <c r="D749" s="33"/>
      <c r="E749" s="33"/>
      <c r="F749" s="8"/>
    </row>
    <row r="750" spans="2:6" ht="8.25" customHeight="1">
      <c r="B750" s="32"/>
      <c r="C750" s="32"/>
      <c r="D750" s="33"/>
      <c r="E750" s="33"/>
      <c r="F750" s="8"/>
    </row>
    <row r="751" spans="2:6" ht="8.25" customHeight="1">
      <c r="B751" s="32"/>
      <c r="C751" s="32"/>
      <c r="D751" s="33"/>
      <c r="E751" s="33"/>
      <c r="F751" s="8"/>
    </row>
    <row r="752" spans="2:6" ht="8.25" customHeight="1">
      <c r="B752" s="32"/>
      <c r="C752" s="32"/>
      <c r="D752" s="33"/>
      <c r="E752" s="33"/>
      <c r="F752" s="8"/>
    </row>
    <row r="753" spans="2:6" ht="8.25" customHeight="1">
      <c r="B753" s="32"/>
      <c r="C753" s="32"/>
      <c r="D753" s="33"/>
      <c r="E753" s="33"/>
      <c r="F753" s="8"/>
    </row>
    <row r="754" spans="2:6" ht="8.25" customHeight="1">
      <c r="B754" s="32"/>
      <c r="C754" s="32"/>
      <c r="D754" s="33"/>
      <c r="E754" s="33"/>
      <c r="F754" s="8"/>
    </row>
    <row r="755" spans="2:6" ht="8.25" customHeight="1">
      <c r="B755" s="32"/>
      <c r="C755" s="32"/>
      <c r="D755" s="33"/>
      <c r="E755" s="33"/>
      <c r="F755" s="8"/>
    </row>
    <row r="756" spans="2:6" ht="8.25" customHeight="1">
      <c r="B756" s="32"/>
      <c r="C756" s="32"/>
      <c r="D756" s="33"/>
      <c r="E756" s="33"/>
      <c r="F756" s="8"/>
    </row>
    <row r="757" spans="2:6" ht="8.25" customHeight="1">
      <c r="B757" s="32"/>
      <c r="C757" s="32"/>
      <c r="D757" s="33"/>
      <c r="E757" s="33"/>
      <c r="F757" s="8"/>
    </row>
    <row r="758" spans="2:6" ht="8.25" customHeight="1">
      <c r="B758" s="32"/>
      <c r="C758" s="32"/>
      <c r="D758" s="33"/>
      <c r="E758" s="33"/>
      <c r="F758" s="8"/>
    </row>
    <row r="759" spans="2:6" ht="8.25" customHeight="1">
      <c r="B759" s="32"/>
      <c r="C759" s="32"/>
      <c r="D759" s="33"/>
      <c r="E759" s="33"/>
      <c r="F759" s="8"/>
    </row>
    <row r="760" spans="2:6" ht="8.25" customHeight="1">
      <c r="B760" s="32"/>
      <c r="C760" s="32"/>
      <c r="D760" s="33"/>
      <c r="E760" s="33"/>
      <c r="F760" s="8"/>
    </row>
    <row r="761" spans="2:6" ht="8.25" customHeight="1">
      <c r="B761" s="32"/>
      <c r="C761" s="32"/>
      <c r="D761" s="33"/>
      <c r="E761" s="33"/>
      <c r="F761" s="8"/>
    </row>
    <row r="762" spans="2:6" ht="8.25" customHeight="1">
      <c r="B762" s="32"/>
      <c r="C762" s="32"/>
      <c r="D762" s="33"/>
      <c r="E762" s="33"/>
      <c r="F762" s="8"/>
    </row>
    <row r="763" spans="2:6" ht="8.25" customHeight="1">
      <c r="B763" s="32"/>
      <c r="C763" s="32"/>
      <c r="D763" s="33"/>
      <c r="E763" s="33"/>
      <c r="F763" s="8"/>
    </row>
    <row r="764" spans="2:6" ht="8.25" customHeight="1">
      <c r="B764" s="32"/>
      <c r="C764" s="32"/>
      <c r="D764" s="33"/>
      <c r="E764" s="33"/>
      <c r="F764" s="8"/>
    </row>
    <row r="765" spans="2:6" ht="8.25" customHeight="1">
      <c r="B765" s="32"/>
      <c r="C765" s="32"/>
      <c r="D765" s="33"/>
      <c r="E765" s="33"/>
      <c r="F765" s="8"/>
    </row>
    <row r="766" spans="2:6" ht="8.25" customHeight="1">
      <c r="B766" s="32"/>
      <c r="C766" s="32"/>
      <c r="D766" s="33"/>
      <c r="E766" s="33"/>
      <c r="F766" s="8"/>
    </row>
    <row r="767" spans="2:6" ht="8.25" customHeight="1">
      <c r="B767" s="32"/>
      <c r="C767" s="32"/>
      <c r="D767" s="33"/>
      <c r="E767" s="33"/>
      <c r="F767" s="8"/>
    </row>
    <row r="768" spans="2:6" ht="8.25" customHeight="1">
      <c r="B768" s="32"/>
      <c r="C768" s="32"/>
      <c r="D768" s="33"/>
      <c r="E768" s="33"/>
      <c r="F768" s="8"/>
    </row>
    <row r="769" spans="2:6" ht="8.25" customHeight="1">
      <c r="B769" s="32"/>
      <c r="C769" s="32"/>
      <c r="D769" s="33"/>
      <c r="E769" s="33"/>
      <c r="F769" s="8"/>
    </row>
    <row r="770" spans="2:6" ht="8.25" customHeight="1">
      <c r="B770" s="32"/>
      <c r="C770" s="32"/>
      <c r="D770" s="33"/>
      <c r="E770" s="33"/>
      <c r="F770" s="8"/>
    </row>
    <row r="771" spans="2:6" ht="8.25" customHeight="1">
      <c r="B771" s="32"/>
      <c r="C771" s="32"/>
      <c r="D771" s="33"/>
      <c r="E771" s="33"/>
      <c r="F771" s="8"/>
    </row>
    <row r="772" spans="2:6" ht="8.25" customHeight="1">
      <c r="B772" s="32"/>
      <c r="C772" s="32"/>
      <c r="D772" s="33"/>
      <c r="E772" s="33"/>
      <c r="F772" s="8"/>
    </row>
    <row r="773" spans="2:6" ht="8.25" customHeight="1">
      <c r="B773" s="32"/>
      <c r="C773" s="32"/>
      <c r="D773" s="33"/>
      <c r="E773" s="33"/>
      <c r="F773" s="8"/>
    </row>
    <row r="774" spans="2:6" ht="8.25" customHeight="1">
      <c r="B774" s="32"/>
      <c r="C774" s="32"/>
      <c r="D774" s="33"/>
      <c r="E774" s="33"/>
      <c r="F774" s="8"/>
    </row>
    <row r="775" spans="2:6" ht="8.25" customHeight="1">
      <c r="B775" s="32"/>
      <c r="C775" s="32"/>
      <c r="D775" s="33"/>
      <c r="E775" s="33"/>
      <c r="F775" s="8"/>
    </row>
    <row r="776" spans="2:6" ht="8.25" customHeight="1">
      <c r="B776" s="32"/>
      <c r="C776" s="32"/>
      <c r="D776" s="33"/>
      <c r="E776" s="33"/>
      <c r="F776" s="8"/>
    </row>
    <row r="777" spans="2:6" ht="8.25" customHeight="1">
      <c r="B777" s="32"/>
      <c r="C777" s="32"/>
      <c r="D777" s="33"/>
      <c r="E777" s="33"/>
      <c r="F777" s="8"/>
    </row>
    <row r="778" spans="2:6" ht="8.25" customHeight="1">
      <c r="B778" s="32"/>
      <c r="C778" s="32"/>
      <c r="D778" s="33"/>
      <c r="E778" s="33"/>
      <c r="F778" s="8"/>
    </row>
    <row r="779" spans="2:6" ht="8.25" customHeight="1">
      <c r="B779" s="32"/>
      <c r="C779" s="32"/>
      <c r="D779" s="33"/>
      <c r="E779" s="33"/>
      <c r="F779" s="8"/>
    </row>
    <row r="780" spans="2:6" ht="8.25" customHeight="1">
      <c r="B780" s="32"/>
      <c r="C780" s="32"/>
      <c r="D780" s="33"/>
      <c r="E780" s="33"/>
      <c r="F780" s="8"/>
    </row>
    <row r="781" spans="2:6" ht="8.25" customHeight="1">
      <c r="B781" s="32"/>
      <c r="C781" s="32"/>
      <c r="D781" s="33"/>
      <c r="E781" s="33"/>
      <c r="F781" s="8"/>
    </row>
    <row r="782" spans="2:6" ht="8.25" customHeight="1">
      <c r="B782" s="32"/>
      <c r="C782" s="32"/>
      <c r="D782" s="33"/>
      <c r="E782" s="33"/>
      <c r="F782" s="8"/>
    </row>
    <row r="783" spans="2:6" ht="8.25" customHeight="1">
      <c r="B783" s="32"/>
      <c r="C783" s="32"/>
      <c r="D783" s="33"/>
      <c r="E783" s="33"/>
      <c r="F783" s="8"/>
    </row>
    <row r="784" spans="2:6" ht="8.25" customHeight="1">
      <c r="B784" s="32"/>
      <c r="C784" s="32"/>
      <c r="D784" s="33"/>
      <c r="E784" s="33"/>
      <c r="F784" s="8"/>
    </row>
    <row r="785" spans="2:6" ht="8.25" customHeight="1">
      <c r="B785" s="32"/>
      <c r="C785" s="32"/>
      <c r="D785" s="33"/>
      <c r="E785" s="33"/>
      <c r="F785" s="8"/>
    </row>
    <row r="786" spans="2:6" ht="8.25" customHeight="1">
      <c r="B786" s="32"/>
      <c r="C786" s="32"/>
      <c r="D786" s="33"/>
      <c r="E786" s="33"/>
      <c r="F786" s="8"/>
    </row>
    <row r="787" spans="2:6" ht="8.25" customHeight="1">
      <c r="B787" s="32"/>
      <c r="C787" s="32"/>
      <c r="D787" s="33"/>
      <c r="E787" s="33"/>
      <c r="F787" s="8"/>
    </row>
    <row r="788" spans="2:6" ht="8.25" customHeight="1">
      <c r="B788" s="32"/>
      <c r="C788" s="32"/>
      <c r="D788" s="33"/>
      <c r="E788" s="33"/>
      <c r="F788" s="8"/>
    </row>
    <row r="789" spans="2:6" ht="8.25" customHeight="1">
      <c r="B789" s="32"/>
      <c r="C789" s="32"/>
      <c r="D789" s="33"/>
      <c r="E789" s="33"/>
      <c r="F789" s="8"/>
    </row>
    <row r="790" spans="2:6" ht="8.25" customHeight="1">
      <c r="B790" s="32"/>
      <c r="C790" s="32"/>
      <c r="D790" s="33"/>
      <c r="E790" s="33"/>
      <c r="F790" s="8"/>
    </row>
    <row r="791" spans="2:6" ht="8.25" customHeight="1">
      <c r="B791" s="32"/>
      <c r="C791" s="32"/>
      <c r="D791" s="33"/>
      <c r="E791" s="33"/>
      <c r="F791" s="8"/>
    </row>
    <row r="792" spans="2:6" ht="8.25" customHeight="1">
      <c r="B792" s="32"/>
      <c r="C792" s="32"/>
      <c r="D792" s="33"/>
      <c r="E792" s="33"/>
      <c r="F792" s="8"/>
    </row>
    <row r="793" spans="2:6" ht="8.25" customHeight="1">
      <c r="B793" s="32"/>
      <c r="C793" s="32"/>
      <c r="D793" s="33"/>
      <c r="E793" s="33"/>
      <c r="F793" s="8"/>
    </row>
    <row r="794" spans="2:6" ht="8.25" customHeight="1">
      <c r="B794" s="32"/>
      <c r="C794" s="32"/>
      <c r="D794" s="33"/>
      <c r="E794" s="33"/>
      <c r="F794" s="8"/>
    </row>
    <row r="795" spans="2:6" ht="8.25" customHeight="1">
      <c r="B795" s="32"/>
      <c r="C795" s="32"/>
      <c r="D795" s="33"/>
      <c r="E795" s="33"/>
      <c r="F795" s="8"/>
    </row>
    <row r="796" spans="2:6" ht="8.25" customHeight="1">
      <c r="B796" s="32"/>
      <c r="C796" s="32"/>
      <c r="D796" s="33"/>
      <c r="E796" s="33"/>
      <c r="F796" s="8"/>
    </row>
    <row r="797" spans="2:6" ht="8.25" customHeight="1">
      <c r="B797" s="32"/>
      <c r="C797" s="32"/>
      <c r="D797" s="33"/>
      <c r="E797" s="33"/>
      <c r="F797" s="8"/>
    </row>
    <row r="798" spans="2:6" ht="8.25" customHeight="1">
      <c r="B798" s="32"/>
      <c r="C798" s="32"/>
      <c r="D798" s="33"/>
      <c r="E798" s="33"/>
      <c r="F798" s="8"/>
    </row>
    <row r="799" spans="2:6" ht="8.25" customHeight="1">
      <c r="B799" s="32"/>
      <c r="C799" s="32"/>
      <c r="D799" s="33"/>
      <c r="E799" s="33"/>
      <c r="F799" s="8"/>
    </row>
    <row r="800" spans="2:6" ht="8.25" customHeight="1">
      <c r="B800" s="32"/>
      <c r="C800" s="32"/>
      <c r="D800" s="33"/>
      <c r="E800" s="33"/>
      <c r="F800" s="8"/>
    </row>
    <row r="801" spans="2:6" ht="8.25" customHeight="1">
      <c r="B801" s="32"/>
      <c r="C801" s="32"/>
      <c r="D801" s="33"/>
      <c r="E801" s="33"/>
      <c r="F801" s="8"/>
    </row>
    <row r="802" spans="2:6" ht="8.25" customHeight="1">
      <c r="B802" s="32"/>
      <c r="C802" s="32"/>
      <c r="D802" s="33"/>
      <c r="E802" s="33"/>
      <c r="F802" s="8"/>
    </row>
    <row r="803" spans="2:6" ht="8.25" customHeight="1">
      <c r="B803" s="32"/>
      <c r="C803" s="32"/>
      <c r="D803" s="33"/>
      <c r="E803" s="33"/>
      <c r="F803" s="8"/>
    </row>
    <row r="804" spans="2:6" ht="8.25" customHeight="1">
      <c r="B804" s="32"/>
      <c r="C804" s="32"/>
      <c r="D804" s="33"/>
      <c r="E804" s="33"/>
      <c r="F804" s="8"/>
    </row>
    <row r="805" spans="2:6" ht="8.25" customHeight="1">
      <c r="B805" s="32"/>
      <c r="C805" s="32"/>
      <c r="D805" s="33"/>
      <c r="E805" s="33"/>
      <c r="F805" s="8"/>
    </row>
    <row r="806" spans="2:6" ht="8.25" customHeight="1">
      <c r="B806" s="32"/>
      <c r="C806" s="32"/>
      <c r="D806" s="33"/>
      <c r="E806" s="33"/>
      <c r="F806" s="8"/>
    </row>
    <row r="807" spans="2:6" ht="8.25" customHeight="1">
      <c r="B807" s="32"/>
      <c r="C807" s="32"/>
      <c r="D807" s="33"/>
      <c r="E807" s="33"/>
      <c r="F807" s="8"/>
    </row>
    <row r="808" spans="2:6" ht="8.25" customHeight="1">
      <c r="B808" s="32"/>
      <c r="C808" s="32"/>
      <c r="D808" s="33"/>
      <c r="E808" s="33"/>
      <c r="F808" s="8"/>
    </row>
    <row r="809" spans="2:6" ht="8.25" customHeight="1">
      <c r="B809" s="32"/>
      <c r="C809" s="32"/>
      <c r="D809" s="33"/>
      <c r="E809" s="33"/>
      <c r="F809" s="8"/>
    </row>
    <row r="810" spans="2:6" ht="8.25" customHeight="1">
      <c r="B810" s="32"/>
      <c r="C810" s="32"/>
      <c r="D810" s="33"/>
      <c r="E810" s="33"/>
      <c r="F810" s="8"/>
    </row>
    <row r="811" spans="2:6" ht="8.25" customHeight="1">
      <c r="B811" s="32"/>
      <c r="C811" s="32"/>
      <c r="D811" s="33"/>
      <c r="E811" s="33"/>
      <c r="F811" s="8"/>
    </row>
    <row r="812" spans="2:6" ht="8.25" customHeight="1">
      <c r="B812" s="32"/>
      <c r="C812" s="32"/>
      <c r="D812" s="33"/>
      <c r="E812" s="33"/>
      <c r="F812" s="8"/>
    </row>
    <row r="813" spans="2:6" ht="8.25" customHeight="1">
      <c r="B813" s="32"/>
      <c r="C813" s="32"/>
      <c r="D813" s="33"/>
      <c r="E813" s="33"/>
      <c r="F813" s="8"/>
    </row>
    <row r="814" spans="2:6" ht="8.25" customHeight="1">
      <c r="B814" s="32"/>
      <c r="C814" s="32"/>
      <c r="D814" s="33"/>
      <c r="E814" s="33"/>
      <c r="F814" s="8"/>
    </row>
    <row r="815" spans="2:6" ht="8.25" customHeight="1">
      <c r="B815" s="32"/>
      <c r="C815" s="32"/>
      <c r="D815" s="33"/>
      <c r="E815" s="33"/>
      <c r="F815" s="8"/>
    </row>
    <row r="816" spans="2:6" ht="8.25" customHeight="1">
      <c r="B816" s="32"/>
      <c r="C816" s="32"/>
      <c r="D816" s="33"/>
      <c r="E816" s="33"/>
      <c r="F816" s="8"/>
    </row>
    <row r="817" spans="2:6" ht="8.25" customHeight="1">
      <c r="B817" s="32"/>
      <c r="C817" s="32"/>
      <c r="D817" s="33"/>
      <c r="E817" s="33"/>
      <c r="F817" s="8"/>
    </row>
    <row r="818" spans="2:6" ht="8.25" customHeight="1">
      <c r="B818" s="32"/>
      <c r="C818" s="32"/>
      <c r="D818" s="33"/>
      <c r="E818" s="33"/>
      <c r="F818" s="8"/>
    </row>
    <row r="819" spans="2:6" ht="8.25" customHeight="1">
      <c r="B819" s="32"/>
      <c r="C819" s="32"/>
      <c r="D819" s="33"/>
      <c r="E819" s="33"/>
      <c r="F819" s="8"/>
    </row>
    <row r="820" spans="2:6" ht="8.25" customHeight="1">
      <c r="B820" s="32"/>
      <c r="C820" s="32"/>
      <c r="D820" s="33"/>
      <c r="E820" s="33"/>
      <c r="F820" s="8"/>
    </row>
    <row r="821" spans="2:6" ht="8.25" customHeight="1">
      <c r="B821" s="32"/>
      <c r="C821" s="32"/>
      <c r="D821" s="33"/>
      <c r="E821" s="33"/>
      <c r="F821" s="8"/>
    </row>
    <row r="822" spans="2:6" ht="8.25" customHeight="1">
      <c r="B822" s="32"/>
      <c r="C822" s="32"/>
      <c r="D822" s="33"/>
      <c r="E822" s="33"/>
      <c r="F822" s="8"/>
    </row>
    <row r="823" spans="2:6" ht="8.25" customHeight="1">
      <c r="B823" s="32"/>
      <c r="C823" s="32"/>
      <c r="D823" s="33"/>
      <c r="E823" s="33"/>
      <c r="F823" s="8"/>
    </row>
    <row r="824" spans="2:6" ht="8.25" customHeight="1">
      <c r="B824" s="32"/>
      <c r="C824" s="32"/>
      <c r="D824" s="33"/>
      <c r="E824" s="33"/>
      <c r="F824" s="8"/>
    </row>
    <row r="825" spans="2:6" ht="8.25" customHeight="1">
      <c r="B825" s="32"/>
      <c r="C825" s="32"/>
      <c r="D825" s="33"/>
      <c r="E825" s="33"/>
      <c r="F825" s="8"/>
    </row>
    <row r="826" spans="2:6" ht="8.25" customHeight="1">
      <c r="B826" s="32"/>
      <c r="C826" s="32"/>
      <c r="D826" s="33"/>
      <c r="E826" s="33"/>
      <c r="F826" s="8"/>
    </row>
    <row r="827" spans="2:6" ht="8.25" customHeight="1">
      <c r="B827" s="32"/>
      <c r="C827" s="32"/>
      <c r="D827" s="33"/>
      <c r="E827" s="33"/>
      <c r="F827" s="8"/>
    </row>
    <row r="828" spans="2:6" ht="8.25" customHeight="1">
      <c r="B828" s="32"/>
      <c r="C828" s="32"/>
      <c r="D828" s="33"/>
      <c r="E828" s="33"/>
      <c r="F828" s="8"/>
    </row>
    <row r="829" spans="2:6" ht="8.25" customHeight="1">
      <c r="B829" s="32"/>
      <c r="C829" s="32"/>
      <c r="D829" s="33"/>
      <c r="E829" s="33"/>
      <c r="F829" s="8"/>
    </row>
    <row r="830" spans="2:6" ht="8.25" customHeight="1">
      <c r="B830" s="32"/>
      <c r="C830" s="32"/>
      <c r="D830" s="33"/>
      <c r="E830" s="33"/>
      <c r="F830" s="8"/>
    </row>
    <row r="831" spans="2:6" ht="8.25" customHeight="1">
      <c r="B831" s="32"/>
      <c r="C831" s="32"/>
      <c r="D831" s="33"/>
      <c r="E831" s="33"/>
      <c r="F831" s="8"/>
    </row>
    <row r="832" spans="2:6" ht="8.25" customHeight="1">
      <c r="B832" s="32"/>
      <c r="C832" s="32"/>
      <c r="D832" s="33"/>
      <c r="E832" s="33"/>
      <c r="F832" s="8"/>
    </row>
    <row r="833" spans="2:6" ht="8.25" customHeight="1">
      <c r="B833" s="32"/>
      <c r="C833" s="32"/>
      <c r="D833" s="33"/>
      <c r="E833" s="33"/>
      <c r="F833" s="8"/>
    </row>
    <row r="834" spans="2:6" ht="8.25" customHeight="1">
      <c r="B834" s="32"/>
      <c r="C834" s="32"/>
      <c r="D834" s="33"/>
      <c r="E834" s="33"/>
      <c r="F834" s="8"/>
    </row>
    <row r="835" spans="2:6" ht="8.25" customHeight="1">
      <c r="B835" s="32"/>
      <c r="C835" s="32"/>
      <c r="D835" s="33"/>
      <c r="E835" s="33"/>
      <c r="F835" s="8"/>
    </row>
    <row r="836" spans="2:6" ht="8.25" customHeight="1">
      <c r="B836" s="32"/>
      <c r="C836" s="32"/>
      <c r="D836" s="33"/>
      <c r="E836" s="33"/>
      <c r="F836" s="8"/>
    </row>
    <row r="837" spans="2:6" ht="8.25" customHeight="1">
      <c r="B837" s="32"/>
      <c r="C837" s="32"/>
      <c r="D837" s="33"/>
      <c r="E837" s="33"/>
      <c r="F837" s="8"/>
    </row>
    <row r="838" spans="2:6" ht="8.25" customHeight="1">
      <c r="B838" s="32"/>
      <c r="C838" s="32"/>
      <c r="D838" s="33"/>
      <c r="E838" s="33"/>
      <c r="F838" s="8"/>
    </row>
    <row r="839" spans="2:6" ht="8.25" customHeight="1">
      <c r="B839" s="32"/>
      <c r="C839" s="32"/>
      <c r="D839" s="33"/>
      <c r="E839" s="33"/>
      <c r="F839" s="8"/>
    </row>
    <row r="840" spans="2:6" ht="8.25" customHeight="1">
      <c r="B840" s="32"/>
      <c r="C840" s="32"/>
      <c r="D840" s="33"/>
      <c r="E840" s="33"/>
      <c r="F840" s="8"/>
    </row>
    <row r="841" spans="2:6" ht="8.25" customHeight="1">
      <c r="B841" s="32"/>
      <c r="C841" s="32"/>
      <c r="D841" s="33"/>
      <c r="E841" s="33"/>
      <c r="F841" s="8"/>
    </row>
    <row r="842" spans="2:6" ht="8.25" customHeight="1">
      <c r="B842" s="32"/>
      <c r="C842" s="32"/>
      <c r="D842" s="33"/>
      <c r="E842" s="33"/>
      <c r="F842" s="8"/>
    </row>
    <row r="843" spans="2:6" ht="8.25" customHeight="1">
      <c r="B843" s="32"/>
      <c r="C843" s="32"/>
      <c r="D843" s="33"/>
      <c r="E843" s="33"/>
      <c r="F843" s="8"/>
    </row>
    <row r="844" spans="2:6" ht="8.25" customHeight="1">
      <c r="B844" s="32"/>
      <c r="C844" s="32"/>
      <c r="D844" s="33"/>
      <c r="E844" s="33"/>
      <c r="F844" s="8"/>
    </row>
    <row r="845" spans="2:6" ht="8.25" customHeight="1">
      <c r="B845" s="32"/>
      <c r="C845" s="32"/>
      <c r="D845" s="33"/>
      <c r="E845" s="33"/>
      <c r="F845" s="8"/>
    </row>
    <row r="846" spans="2:6" ht="8.25" customHeight="1">
      <c r="B846" s="32"/>
      <c r="C846" s="32"/>
      <c r="D846" s="33"/>
      <c r="E846" s="33"/>
      <c r="F846" s="8"/>
    </row>
    <row r="847" spans="2:6" ht="8.25" customHeight="1">
      <c r="B847" s="32"/>
      <c r="C847" s="32"/>
      <c r="D847" s="33"/>
      <c r="E847" s="33"/>
      <c r="F847" s="8"/>
    </row>
    <row r="848" spans="2:6" ht="8.25" customHeight="1">
      <c r="B848" s="32"/>
      <c r="C848" s="32"/>
      <c r="D848" s="33"/>
      <c r="E848" s="33"/>
      <c r="F848" s="8"/>
    </row>
    <row r="849" spans="2:6" ht="8.25" customHeight="1">
      <c r="B849" s="32"/>
      <c r="C849" s="32"/>
      <c r="D849" s="33"/>
      <c r="E849" s="33"/>
      <c r="F849" s="8"/>
    </row>
    <row r="850" spans="2:6" ht="8.25" customHeight="1">
      <c r="B850" s="32"/>
      <c r="C850" s="32"/>
      <c r="D850" s="33"/>
      <c r="E850" s="33"/>
      <c r="F850" s="8"/>
    </row>
    <row r="851" spans="2:6" ht="8.25" customHeight="1">
      <c r="B851" s="32"/>
      <c r="C851" s="32"/>
      <c r="D851" s="33"/>
      <c r="E851" s="33"/>
      <c r="F851" s="8"/>
    </row>
    <row r="852" spans="2:6" ht="8.25" customHeight="1">
      <c r="B852" s="32"/>
      <c r="C852" s="32"/>
      <c r="D852" s="33"/>
      <c r="E852" s="33"/>
      <c r="F852" s="8"/>
    </row>
    <row r="853" spans="2:6" ht="8.25" customHeight="1">
      <c r="B853" s="32"/>
      <c r="C853" s="32"/>
      <c r="D853" s="33"/>
      <c r="E853" s="33"/>
      <c r="F853" s="8"/>
    </row>
    <row r="854" spans="2:6" ht="8.25" customHeight="1">
      <c r="B854" s="32"/>
      <c r="C854" s="32"/>
      <c r="D854" s="33"/>
      <c r="E854" s="33"/>
      <c r="F854" s="8"/>
    </row>
    <row r="855" spans="2:6" ht="8.25" customHeight="1">
      <c r="B855" s="32"/>
      <c r="C855" s="32"/>
      <c r="D855" s="33"/>
      <c r="E855" s="33"/>
      <c r="F855" s="8"/>
    </row>
    <row r="856" spans="2:6" ht="8.25" customHeight="1">
      <c r="B856" s="32"/>
      <c r="C856" s="32"/>
      <c r="D856" s="33"/>
      <c r="E856" s="33"/>
      <c r="F856" s="8"/>
    </row>
    <row r="857" spans="2:6" ht="8.25" customHeight="1">
      <c r="B857" s="32"/>
      <c r="C857" s="32"/>
      <c r="D857" s="33"/>
      <c r="E857" s="33"/>
      <c r="F857" s="8"/>
    </row>
    <row r="858" spans="2:6" ht="8.25" customHeight="1">
      <c r="B858" s="32"/>
      <c r="C858" s="32"/>
      <c r="D858" s="33"/>
      <c r="E858" s="33"/>
      <c r="F858" s="8"/>
    </row>
    <row r="859" spans="2:6" ht="8.25" customHeight="1">
      <c r="B859" s="32"/>
      <c r="C859" s="32"/>
      <c r="D859" s="33"/>
      <c r="E859" s="33"/>
      <c r="F859" s="8"/>
    </row>
    <row r="860" spans="2:6" ht="8.25" customHeight="1">
      <c r="B860" s="32"/>
      <c r="C860" s="32"/>
      <c r="D860" s="33"/>
      <c r="E860" s="33"/>
      <c r="F860" s="8"/>
    </row>
    <row r="861" spans="2:6" ht="8.25" customHeight="1">
      <c r="B861" s="32"/>
      <c r="C861" s="32"/>
      <c r="D861" s="33"/>
      <c r="E861" s="33"/>
      <c r="F861" s="8"/>
    </row>
    <row r="862" spans="2:6" ht="8.25" customHeight="1">
      <c r="B862" s="32"/>
      <c r="C862" s="32"/>
      <c r="D862" s="33"/>
      <c r="E862" s="33"/>
      <c r="F862" s="8"/>
    </row>
    <row r="863" spans="2:6" ht="8.25" customHeight="1">
      <c r="B863" s="32"/>
      <c r="C863" s="32"/>
      <c r="D863" s="33"/>
      <c r="E863" s="33"/>
      <c r="F863" s="8"/>
    </row>
    <row r="864" spans="2:6" ht="8.25" customHeight="1">
      <c r="B864" s="32"/>
      <c r="C864" s="32"/>
      <c r="D864" s="33"/>
      <c r="E864" s="33"/>
      <c r="F864" s="8"/>
    </row>
    <row r="865" spans="2:6" ht="8.25" customHeight="1">
      <c r="B865" s="32"/>
      <c r="C865" s="32"/>
      <c r="D865" s="33"/>
      <c r="E865" s="33"/>
      <c r="F865" s="8"/>
    </row>
    <row r="866" spans="2:6" ht="8.25" customHeight="1">
      <c r="B866" s="32"/>
      <c r="C866" s="32"/>
      <c r="D866" s="33"/>
      <c r="E866" s="33"/>
      <c r="F866" s="8"/>
    </row>
    <row r="867" spans="2:6" ht="8.25" customHeight="1">
      <c r="B867" s="32"/>
      <c r="C867" s="32"/>
      <c r="D867" s="33"/>
      <c r="E867" s="33"/>
      <c r="F867" s="8"/>
    </row>
    <row r="868" spans="2:6" ht="8.25" customHeight="1">
      <c r="B868" s="32"/>
      <c r="C868" s="32"/>
      <c r="D868" s="33"/>
      <c r="E868" s="33"/>
      <c r="F868" s="8"/>
    </row>
    <row r="869" spans="2:6" ht="8.25" customHeight="1">
      <c r="B869" s="32"/>
      <c r="C869" s="32"/>
      <c r="D869" s="33"/>
      <c r="E869" s="33"/>
      <c r="F869" s="8"/>
    </row>
    <row r="870" spans="2:6" ht="8.25" customHeight="1">
      <c r="B870" s="32"/>
      <c r="C870" s="32"/>
      <c r="D870" s="33"/>
      <c r="E870" s="33"/>
      <c r="F870" s="8"/>
    </row>
    <row r="871" spans="2:6" ht="8.25" customHeight="1">
      <c r="B871" s="32"/>
      <c r="C871" s="32"/>
      <c r="D871" s="33"/>
      <c r="E871" s="33"/>
      <c r="F871" s="8"/>
    </row>
    <row r="872" spans="2:6" ht="8.25" customHeight="1">
      <c r="B872" s="32"/>
      <c r="C872" s="32"/>
      <c r="D872" s="33"/>
      <c r="E872" s="33"/>
      <c r="F872" s="8"/>
    </row>
    <row r="873" spans="2:6" ht="8.25" customHeight="1">
      <c r="B873" s="32"/>
      <c r="C873" s="32"/>
      <c r="D873" s="33"/>
      <c r="E873" s="33"/>
      <c r="F873" s="8"/>
    </row>
    <row r="874" spans="2:6" ht="8.25" customHeight="1">
      <c r="B874" s="32"/>
      <c r="C874" s="32"/>
      <c r="D874" s="33"/>
      <c r="E874" s="33"/>
      <c r="F874" s="8"/>
    </row>
    <row r="875" spans="2:6" ht="8.25" customHeight="1">
      <c r="B875" s="32"/>
      <c r="C875" s="32"/>
      <c r="D875" s="33"/>
      <c r="E875" s="33"/>
      <c r="F875" s="8"/>
    </row>
    <row r="876" spans="2:6" ht="8.25" customHeight="1">
      <c r="B876" s="32"/>
      <c r="C876" s="32"/>
      <c r="D876" s="33"/>
      <c r="E876" s="33"/>
      <c r="F876" s="8"/>
    </row>
    <row r="877" spans="2:6" ht="8.25" customHeight="1">
      <c r="B877" s="32"/>
      <c r="C877" s="32"/>
      <c r="D877" s="33"/>
      <c r="E877" s="33"/>
      <c r="F877" s="8"/>
    </row>
    <row r="878" spans="2:6" ht="8.25" customHeight="1">
      <c r="B878" s="32"/>
      <c r="C878" s="32"/>
      <c r="D878" s="33"/>
      <c r="E878" s="33"/>
      <c r="F878" s="8"/>
    </row>
    <row r="879" spans="2:6" ht="8.25" customHeight="1">
      <c r="B879" s="32"/>
      <c r="C879" s="32"/>
      <c r="D879" s="33"/>
      <c r="E879" s="33"/>
      <c r="F879" s="8"/>
    </row>
    <row r="880" spans="2:6" ht="8.25" customHeight="1">
      <c r="B880" s="32"/>
      <c r="C880" s="32"/>
      <c r="D880" s="33"/>
      <c r="E880" s="33"/>
      <c r="F880" s="8"/>
    </row>
    <row r="881" spans="2:6" ht="8.25" customHeight="1">
      <c r="B881" s="32"/>
      <c r="C881" s="32"/>
      <c r="D881" s="33"/>
      <c r="E881" s="33"/>
      <c r="F881" s="8"/>
    </row>
    <row r="882" spans="2:6" ht="8.25" customHeight="1">
      <c r="B882" s="32"/>
      <c r="C882" s="32"/>
      <c r="D882" s="33"/>
      <c r="E882" s="33"/>
      <c r="F882" s="8"/>
    </row>
    <row r="883" spans="2:6" ht="8.25" customHeight="1">
      <c r="B883" s="32"/>
      <c r="C883" s="32"/>
      <c r="D883" s="33"/>
      <c r="E883" s="33"/>
      <c r="F883" s="8"/>
    </row>
    <row r="884" spans="2:6" ht="8.25" customHeight="1">
      <c r="B884" s="32"/>
      <c r="C884" s="32"/>
      <c r="D884" s="33"/>
      <c r="E884" s="33"/>
      <c r="F884" s="8"/>
    </row>
    <row r="885" spans="2:6" ht="8.25" customHeight="1">
      <c r="B885" s="32"/>
      <c r="C885" s="32"/>
      <c r="D885" s="33"/>
      <c r="E885" s="33"/>
      <c r="F885" s="8"/>
    </row>
    <row r="886" spans="2:6" ht="8.25" customHeight="1">
      <c r="B886" s="32"/>
      <c r="C886" s="32"/>
      <c r="D886" s="33"/>
      <c r="E886" s="33"/>
      <c r="F886" s="8"/>
    </row>
    <row r="887" spans="2:6" ht="8.25" customHeight="1">
      <c r="B887" s="32"/>
      <c r="C887" s="32"/>
      <c r="D887" s="33"/>
      <c r="E887" s="33"/>
      <c r="F887" s="8"/>
    </row>
    <row r="888" spans="2:6" ht="8.25" customHeight="1">
      <c r="B888" s="32"/>
      <c r="C888" s="32"/>
      <c r="D888" s="33"/>
      <c r="E888" s="33"/>
      <c r="F888" s="8"/>
    </row>
    <row r="889" spans="2:6" ht="8.25" customHeight="1">
      <c r="B889" s="32"/>
      <c r="C889" s="32"/>
      <c r="D889" s="33"/>
      <c r="E889" s="33"/>
      <c r="F889" s="8"/>
    </row>
    <row r="890" spans="2:6" ht="8.25" customHeight="1">
      <c r="B890" s="32"/>
      <c r="C890" s="32"/>
      <c r="D890" s="33"/>
      <c r="E890" s="33"/>
      <c r="F890" s="8"/>
    </row>
    <row r="891" spans="2:6" ht="8.25" customHeight="1">
      <c r="B891" s="32"/>
      <c r="C891" s="32"/>
      <c r="D891" s="33"/>
      <c r="E891" s="33"/>
      <c r="F891" s="8"/>
    </row>
    <row r="892" spans="2:6" ht="8.25" customHeight="1">
      <c r="B892" s="32"/>
      <c r="C892" s="32"/>
      <c r="D892" s="33"/>
      <c r="E892" s="33"/>
      <c r="F892" s="8"/>
    </row>
    <row r="893" spans="2:6" ht="8.25" customHeight="1">
      <c r="B893" s="32"/>
      <c r="C893" s="32"/>
      <c r="D893" s="33"/>
      <c r="E893" s="33"/>
      <c r="F893" s="8"/>
    </row>
    <row r="894" spans="2:6" ht="8.25" customHeight="1">
      <c r="B894" s="32"/>
      <c r="C894" s="32"/>
      <c r="D894" s="33"/>
      <c r="E894" s="33"/>
      <c r="F894" s="8"/>
    </row>
    <row r="895" spans="2:6" ht="8.25" customHeight="1">
      <c r="B895" s="32"/>
      <c r="C895" s="32"/>
      <c r="D895" s="33"/>
      <c r="E895" s="33"/>
      <c r="F895" s="8"/>
    </row>
    <row r="896" spans="2:6" ht="8.25" customHeight="1">
      <c r="B896" s="32"/>
      <c r="C896" s="32"/>
      <c r="D896" s="33"/>
      <c r="E896" s="33"/>
      <c r="F896" s="8"/>
    </row>
    <row r="897" spans="2:6" ht="8.25" customHeight="1">
      <c r="B897" s="32"/>
      <c r="C897" s="32"/>
      <c r="D897" s="33"/>
      <c r="E897" s="33"/>
      <c r="F897" s="8"/>
    </row>
    <row r="898" spans="2:6" ht="8.25" customHeight="1">
      <c r="B898" s="32"/>
      <c r="C898" s="32"/>
      <c r="D898" s="33"/>
      <c r="E898" s="33"/>
      <c r="F898" s="8"/>
    </row>
    <row r="899" spans="2:6" ht="8.25" customHeight="1">
      <c r="B899" s="32"/>
      <c r="C899" s="32"/>
      <c r="D899" s="33"/>
      <c r="E899" s="33"/>
      <c r="F899" s="8"/>
    </row>
    <row r="900" spans="2:6" ht="8.25" customHeight="1">
      <c r="B900" s="32"/>
      <c r="C900" s="32"/>
      <c r="D900" s="33"/>
      <c r="E900" s="33"/>
      <c r="F900" s="8"/>
    </row>
    <row r="901" spans="2:6" ht="8.25" customHeight="1">
      <c r="B901" s="32"/>
      <c r="C901" s="32"/>
      <c r="D901" s="33"/>
      <c r="E901" s="33"/>
      <c r="F901" s="8"/>
    </row>
    <row r="902" spans="2:6" ht="8.25" customHeight="1">
      <c r="B902" s="32"/>
      <c r="C902" s="32"/>
      <c r="D902" s="33"/>
      <c r="E902" s="33"/>
      <c r="F902" s="8"/>
    </row>
    <row r="903" spans="2:6" ht="8.25" customHeight="1">
      <c r="B903" s="32"/>
      <c r="C903" s="32"/>
      <c r="D903" s="33"/>
      <c r="E903" s="33"/>
      <c r="F903" s="8"/>
    </row>
    <row r="904" spans="2:6" ht="8.25" customHeight="1">
      <c r="B904" s="32"/>
      <c r="C904" s="32"/>
      <c r="D904" s="33"/>
      <c r="E904" s="33"/>
      <c r="F904" s="8"/>
    </row>
    <row r="905" spans="2:6" ht="8.25" customHeight="1">
      <c r="B905" s="32"/>
      <c r="C905" s="32"/>
      <c r="D905" s="33"/>
      <c r="E905" s="33"/>
      <c r="F905" s="8"/>
    </row>
    <row r="906" spans="2:6" ht="8.25" customHeight="1">
      <c r="B906" s="32"/>
      <c r="C906" s="32"/>
      <c r="D906" s="33"/>
      <c r="E906" s="33"/>
      <c r="F906" s="8"/>
    </row>
    <row r="907" spans="2:6" ht="8.25" customHeight="1">
      <c r="B907" s="32"/>
      <c r="C907" s="32"/>
      <c r="D907" s="33"/>
      <c r="E907" s="33"/>
      <c r="F907" s="8"/>
    </row>
    <row r="908" spans="2:6" ht="8.25" customHeight="1">
      <c r="B908" s="32"/>
      <c r="C908" s="32"/>
      <c r="D908" s="33"/>
      <c r="E908" s="33"/>
      <c r="F908" s="8"/>
    </row>
    <row r="909" spans="2:6" ht="8.25" customHeight="1">
      <c r="B909" s="32"/>
      <c r="C909" s="32"/>
      <c r="D909" s="33"/>
      <c r="E909" s="33"/>
      <c r="F909" s="8"/>
    </row>
    <row r="910" spans="2:6" ht="8.25" customHeight="1">
      <c r="B910" s="32"/>
      <c r="C910" s="32"/>
      <c r="D910" s="33"/>
      <c r="E910" s="33"/>
      <c r="F910" s="8"/>
    </row>
    <row r="911" spans="2:6" ht="8.25" customHeight="1">
      <c r="B911" s="32"/>
      <c r="C911" s="32"/>
      <c r="D911" s="33"/>
      <c r="E911" s="33"/>
      <c r="F911" s="8"/>
    </row>
    <row r="912" spans="2:6" ht="8.25" customHeight="1">
      <c r="B912" s="32"/>
      <c r="C912" s="32"/>
      <c r="D912" s="33"/>
      <c r="E912" s="33"/>
      <c r="F912" s="8"/>
    </row>
    <row r="913" spans="2:6" ht="8.25" customHeight="1">
      <c r="B913" s="32"/>
      <c r="C913" s="32"/>
      <c r="D913" s="33"/>
      <c r="E913" s="33"/>
      <c r="F913" s="8"/>
    </row>
    <row r="914" spans="2:6" ht="8.25" customHeight="1">
      <c r="B914" s="32"/>
      <c r="C914" s="32"/>
      <c r="D914" s="33"/>
      <c r="E914" s="33"/>
      <c r="F914" s="8"/>
    </row>
    <row r="915" spans="2:6" ht="8.25" customHeight="1">
      <c r="B915" s="32"/>
      <c r="C915" s="32"/>
      <c r="D915" s="33"/>
      <c r="E915" s="33"/>
      <c r="F915" s="8"/>
    </row>
    <row r="916" spans="2:6" ht="8.25" customHeight="1">
      <c r="B916" s="32"/>
      <c r="C916" s="32"/>
      <c r="D916" s="33"/>
      <c r="E916" s="33"/>
      <c r="F916" s="8"/>
    </row>
    <row r="917" spans="2:6" ht="8.25" customHeight="1">
      <c r="B917" s="32"/>
      <c r="C917" s="32"/>
      <c r="D917" s="33"/>
      <c r="E917" s="33"/>
      <c r="F917" s="8"/>
    </row>
    <row r="918" spans="2:6" ht="8.25" customHeight="1">
      <c r="B918" s="32"/>
      <c r="C918" s="32"/>
      <c r="D918" s="33"/>
      <c r="E918" s="33"/>
      <c r="F918" s="8"/>
    </row>
    <row r="919" spans="2:6" ht="8.25" customHeight="1">
      <c r="B919" s="32"/>
      <c r="C919" s="32"/>
      <c r="D919" s="33"/>
      <c r="E919" s="33"/>
      <c r="F919" s="8"/>
    </row>
    <row r="920" spans="2:6" ht="8.25" customHeight="1">
      <c r="B920" s="32"/>
      <c r="C920" s="32"/>
      <c r="D920" s="33"/>
      <c r="E920" s="33"/>
      <c r="F920" s="8"/>
    </row>
    <row r="921" spans="2:6" ht="8.25" customHeight="1">
      <c r="B921" s="32"/>
      <c r="C921" s="32"/>
      <c r="D921" s="33"/>
      <c r="E921" s="33"/>
      <c r="F921" s="8"/>
    </row>
    <row r="922" spans="2:6" ht="8.25" customHeight="1">
      <c r="B922" s="32"/>
      <c r="C922" s="32"/>
      <c r="D922" s="33"/>
      <c r="E922" s="33"/>
      <c r="F922" s="8"/>
    </row>
    <row r="923" spans="2:6" ht="8.25" customHeight="1">
      <c r="B923" s="32"/>
      <c r="C923" s="32"/>
      <c r="D923" s="33"/>
      <c r="E923" s="33"/>
      <c r="F923" s="8"/>
    </row>
    <row r="924" spans="2:6" ht="8.25" customHeight="1">
      <c r="B924" s="32"/>
      <c r="C924" s="32"/>
      <c r="D924" s="33"/>
      <c r="E924" s="33"/>
      <c r="F924" s="8"/>
    </row>
    <row r="925" spans="2:6" ht="8.25" customHeight="1">
      <c r="B925" s="32"/>
      <c r="C925" s="32"/>
      <c r="D925" s="33"/>
      <c r="E925" s="33"/>
      <c r="F925" s="8"/>
    </row>
    <row r="926" spans="2:6" ht="8.25" customHeight="1">
      <c r="B926" s="32"/>
      <c r="C926" s="32"/>
      <c r="D926" s="33"/>
      <c r="E926" s="33"/>
      <c r="F926" s="8"/>
    </row>
    <row r="927" spans="2:6" ht="8.25" customHeight="1">
      <c r="B927" s="32"/>
      <c r="C927" s="32"/>
      <c r="D927" s="33"/>
      <c r="E927" s="33"/>
      <c r="F927" s="8"/>
    </row>
    <row r="928" spans="2:6" ht="8.25" customHeight="1">
      <c r="B928" s="32"/>
      <c r="C928" s="32"/>
      <c r="D928" s="33"/>
      <c r="E928" s="33"/>
      <c r="F928" s="8"/>
    </row>
    <row r="929" spans="2:6" ht="8.25" customHeight="1">
      <c r="B929" s="32"/>
      <c r="C929" s="32"/>
      <c r="D929" s="33"/>
      <c r="E929" s="33"/>
      <c r="F929" s="8"/>
    </row>
    <row r="930" spans="2:6" ht="8.25" customHeight="1">
      <c r="B930" s="32"/>
      <c r="C930" s="32"/>
      <c r="D930" s="33"/>
      <c r="E930" s="33"/>
      <c r="F930" s="8"/>
    </row>
    <row r="931" spans="2:6" ht="8.25" customHeight="1">
      <c r="B931" s="32"/>
      <c r="C931" s="32"/>
      <c r="D931" s="33"/>
      <c r="E931" s="33"/>
      <c r="F931" s="8"/>
    </row>
    <row r="932" spans="2:6" ht="8.25" customHeight="1">
      <c r="B932" s="32"/>
      <c r="C932" s="32"/>
      <c r="D932" s="33"/>
      <c r="E932" s="33"/>
      <c r="F932" s="8"/>
    </row>
    <row r="933" spans="2:6" ht="8.25" customHeight="1">
      <c r="B933" s="32"/>
      <c r="C933" s="32"/>
      <c r="D933" s="33"/>
      <c r="E933" s="33"/>
      <c r="F933" s="8"/>
    </row>
    <row r="934" spans="2:6" ht="8.25" customHeight="1">
      <c r="B934" s="32"/>
      <c r="C934" s="32"/>
      <c r="D934" s="33"/>
      <c r="E934" s="33"/>
      <c r="F934" s="8"/>
    </row>
    <row r="935" spans="2:6" ht="8.25" customHeight="1">
      <c r="B935" s="32"/>
      <c r="C935" s="32"/>
      <c r="D935" s="33"/>
      <c r="E935" s="33"/>
      <c r="F935" s="8"/>
    </row>
    <row r="936" spans="2:6" ht="8.25" customHeight="1">
      <c r="B936" s="32"/>
      <c r="C936" s="32"/>
      <c r="D936" s="33"/>
      <c r="E936" s="33"/>
      <c r="F936" s="8"/>
    </row>
    <row r="937" spans="2:6" ht="8.25" customHeight="1">
      <c r="B937" s="32"/>
      <c r="C937" s="32"/>
      <c r="D937" s="33"/>
      <c r="E937" s="33"/>
      <c r="F937" s="8"/>
    </row>
    <row r="938" spans="2:6" ht="8.25" customHeight="1">
      <c r="B938" s="32"/>
      <c r="C938" s="32"/>
      <c r="D938" s="33"/>
      <c r="E938" s="33"/>
      <c r="F938" s="8"/>
    </row>
    <row r="939" spans="2:6" ht="8.25" customHeight="1">
      <c r="B939" s="32"/>
      <c r="C939" s="32"/>
      <c r="D939" s="33"/>
      <c r="E939" s="33"/>
      <c r="F939" s="8"/>
    </row>
    <row r="940" spans="2:6" ht="8.25" customHeight="1">
      <c r="B940" s="32"/>
      <c r="C940" s="32"/>
      <c r="D940" s="33"/>
      <c r="E940" s="33"/>
      <c r="F940" s="8"/>
    </row>
    <row r="941" spans="2:6" ht="8.25" customHeight="1">
      <c r="B941" s="32"/>
      <c r="C941" s="32"/>
      <c r="D941" s="33"/>
      <c r="E941" s="33"/>
      <c r="F941" s="8"/>
    </row>
    <row r="942" spans="2:6" ht="8.25" customHeight="1">
      <c r="B942" s="32"/>
      <c r="C942" s="32"/>
      <c r="D942" s="33"/>
      <c r="E942" s="33"/>
      <c r="F942" s="8"/>
    </row>
    <row r="943" spans="2:6" ht="8.25" customHeight="1">
      <c r="B943" s="32"/>
      <c r="C943" s="32"/>
      <c r="D943" s="33"/>
      <c r="E943" s="33"/>
      <c r="F943" s="8"/>
    </row>
    <row r="944" spans="2:6" ht="8.25" customHeight="1">
      <c r="B944" s="32"/>
      <c r="C944" s="32"/>
      <c r="D944" s="33"/>
      <c r="E944" s="33"/>
      <c r="F944" s="8"/>
    </row>
    <row r="945" spans="2:6" ht="8.25" customHeight="1">
      <c r="B945" s="32"/>
      <c r="C945" s="32"/>
      <c r="D945" s="33"/>
      <c r="E945" s="33"/>
      <c r="F945" s="8"/>
    </row>
    <row r="946" spans="2:6" ht="8.25" customHeight="1">
      <c r="B946" s="32"/>
      <c r="C946" s="32"/>
      <c r="D946" s="33"/>
      <c r="E946" s="33"/>
      <c r="F946" s="8"/>
    </row>
    <row r="947" spans="2:6" ht="8.25" customHeight="1">
      <c r="B947" s="32"/>
      <c r="C947" s="32"/>
      <c r="D947" s="33"/>
      <c r="E947" s="33"/>
      <c r="F947" s="8"/>
    </row>
    <row r="948" spans="2:6" ht="8.25" customHeight="1">
      <c r="B948" s="32"/>
      <c r="C948" s="32"/>
      <c r="D948" s="33"/>
      <c r="E948" s="33"/>
      <c r="F948" s="8"/>
    </row>
    <row r="949" spans="2:6" ht="8.25" customHeight="1">
      <c r="B949" s="32"/>
      <c r="C949" s="32"/>
      <c r="D949" s="33"/>
      <c r="E949" s="33"/>
      <c r="F949" s="8"/>
    </row>
    <row r="950" spans="2:6" ht="8.25" customHeight="1">
      <c r="B950" s="32"/>
      <c r="C950" s="32"/>
      <c r="D950" s="33"/>
      <c r="E950" s="33"/>
      <c r="F950" s="8"/>
    </row>
    <row r="951" spans="2:6" ht="8.25" customHeight="1">
      <c r="B951" s="32"/>
      <c r="C951" s="32"/>
      <c r="D951" s="33"/>
      <c r="E951" s="33"/>
      <c r="F951" s="8"/>
    </row>
    <row r="952" spans="2:6" ht="8.25" customHeight="1">
      <c r="B952" s="32"/>
      <c r="C952" s="32"/>
      <c r="D952" s="33"/>
      <c r="E952" s="33"/>
      <c r="F952" s="8"/>
    </row>
    <row r="953" spans="2:6" ht="8.25" customHeight="1">
      <c r="B953" s="32"/>
      <c r="C953" s="32"/>
      <c r="D953" s="33"/>
      <c r="E953" s="33"/>
      <c r="F953" s="8"/>
    </row>
    <row r="954" spans="2:6" ht="8.25" customHeight="1">
      <c r="B954" s="32"/>
      <c r="C954" s="32"/>
      <c r="D954" s="33"/>
      <c r="E954" s="33"/>
      <c r="F954" s="8"/>
    </row>
    <row r="955" spans="2:6" ht="8.25" customHeight="1">
      <c r="B955" s="32"/>
      <c r="C955" s="32"/>
      <c r="D955" s="33"/>
      <c r="E955" s="33"/>
      <c r="F955" s="8"/>
    </row>
    <row r="956" spans="2:6" ht="8.25" customHeight="1">
      <c r="B956" s="32"/>
      <c r="C956" s="32"/>
      <c r="D956" s="33"/>
      <c r="E956" s="33"/>
      <c r="F956" s="8"/>
    </row>
    <row r="957" spans="2:6" ht="8.25" customHeight="1">
      <c r="B957" s="32"/>
      <c r="C957" s="32"/>
      <c r="D957" s="33"/>
      <c r="E957" s="33"/>
      <c r="F957" s="8"/>
    </row>
    <row r="958" spans="2:6" ht="8.25" customHeight="1">
      <c r="B958" s="32"/>
      <c r="C958" s="32"/>
      <c r="D958" s="33"/>
      <c r="E958" s="33"/>
      <c r="F958" s="8"/>
    </row>
    <row r="959" spans="2:6" ht="8.25" customHeight="1">
      <c r="B959" s="32"/>
      <c r="C959" s="32"/>
      <c r="D959" s="33"/>
      <c r="E959" s="33"/>
      <c r="F959" s="8"/>
    </row>
    <row r="960" spans="2:6" ht="8.25" customHeight="1">
      <c r="B960" s="32"/>
      <c r="C960" s="32"/>
      <c r="D960" s="33"/>
      <c r="E960" s="33"/>
      <c r="F960" s="8"/>
    </row>
    <row r="961" spans="2:6" ht="8.25" customHeight="1">
      <c r="B961" s="32"/>
      <c r="C961" s="32"/>
      <c r="D961" s="33"/>
      <c r="E961" s="33"/>
      <c r="F961" s="8"/>
    </row>
    <row r="962" spans="2:6" ht="8.25" customHeight="1">
      <c r="B962" s="32"/>
      <c r="C962" s="32"/>
      <c r="D962" s="33"/>
      <c r="E962" s="33"/>
      <c r="F962" s="8"/>
    </row>
    <row r="963" spans="2:6" ht="8.25" customHeight="1">
      <c r="B963" s="32"/>
      <c r="C963" s="32"/>
      <c r="D963" s="33"/>
      <c r="E963" s="33"/>
      <c r="F963" s="8"/>
    </row>
    <row r="964" spans="2:6" ht="8.25" customHeight="1">
      <c r="B964" s="32"/>
      <c r="C964" s="32"/>
      <c r="D964" s="33"/>
      <c r="E964" s="33"/>
      <c r="F964" s="8"/>
    </row>
    <row r="965" spans="2:6" ht="8.25" customHeight="1">
      <c r="B965" s="32"/>
      <c r="C965" s="32"/>
      <c r="D965" s="33"/>
      <c r="E965" s="33"/>
      <c r="F965" s="8"/>
    </row>
    <row r="966" spans="2:6" ht="8.25" customHeight="1">
      <c r="B966" s="32"/>
      <c r="C966" s="32"/>
      <c r="D966" s="33"/>
      <c r="E966" s="33"/>
      <c r="F966" s="8"/>
    </row>
    <row r="967" spans="2:6" ht="8.25" customHeight="1">
      <c r="B967" s="32"/>
      <c r="C967" s="32"/>
      <c r="D967" s="33"/>
      <c r="E967" s="33"/>
      <c r="F967" s="8"/>
    </row>
    <row r="968" spans="2:6" ht="8.25" customHeight="1">
      <c r="B968" s="32"/>
      <c r="C968" s="32"/>
      <c r="D968" s="33"/>
      <c r="E968" s="33"/>
      <c r="F968" s="8"/>
    </row>
    <row r="969" spans="2:6" ht="8.25" customHeight="1">
      <c r="B969" s="32"/>
      <c r="C969" s="32"/>
      <c r="D969" s="33"/>
      <c r="E969" s="33"/>
      <c r="F969" s="8"/>
    </row>
    <row r="970" spans="2:6" ht="8.25" customHeight="1">
      <c r="B970" s="32"/>
      <c r="C970" s="32"/>
      <c r="D970" s="33"/>
      <c r="E970" s="33"/>
      <c r="F970" s="8"/>
    </row>
    <row r="971" spans="2:6" ht="8.25" customHeight="1">
      <c r="B971" s="32"/>
      <c r="C971" s="32"/>
      <c r="D971" s="33"/>
      <c r="E971" s="33"/>
      <c r="F971" s="8"/>
    </row>
    <row r="972" spans="2:6" ht="8.25" customHeight="1">
      <c r="B972" s="32"/>
      <c r="C972" s="32"/>
      <c r="D972" s="33"/>
      <c r="E972" s="33"/>
      <c r="F972" s="8"/>
    </row>
    <row r="973" spans="2:6" ht="8.25" customHeight="1">
      <c r="B973" s="32"/>
      <c r="C973" s="32"/>
      <c r="D973" s="33"/>
      <c r="E973" s="33"/>
      <c r="F973" s="8"/>
    </row>
    <row r="974" spans="2:6" ht="8.25" customHeight="1">
      <c r="B974" s="32"/>
      <c r="C974" s="32"/>
      <c r="D974" s="33"/>
      <c r="E974" s="33"/>
      <c r="F974" s="8"/>
    </row>
    <row r="975" spans="2:6" ht="8.25" customHeight="1">
      <c r="B975" s="32"/>
      <c r="C975" s="32"/>
      <c r="D975" s="33"/>
      <c r="E975" s="33"/>
      <c r="F975" s="8"/>
    </row>
    <row r="976" spans="2:6" ht="8.25" customHeight="1">
      <c r="B976" s="32"/>
      <c r="C976" s="32"/>
      <c r="D976" s="33"/>
      <c r="E976" s="33"/>
      <c r="F976" s="8"/>
    </row>
    <row r="977" spans="2:6" ht="8.25" customHeight="1">
      <c r="B977" s="32"/>
      <c r="C977" s="32"/>
      <c r="D977" s="33"/>
      <c r="E977" s="33"/>
      <c r="F977" s="8"/>
    </row>
    <row r="978" spans="2:6" ht="8.25" customHeight="1">
      <c r="B978" s="32"/>
      <c r="C978" s="32"/>
      <c r="D978" s="33"/>
      <c r="E978" s="33"/>
      <c r="F978" s="8"/>
    </row>
    <row r="979" spans="2:6" ht="8.25" customHeight="1">
      <c r="B979" s="32"/>
      <c r="C979" s="32"/>
      <c r="D979" s="33"/>
      <c r="E979" s="33"/>
      <c r="F979" s="8"/>
    </row>
    <row r="980" spans="2:6" ht="8.25" customHeight="1">
      <c r="B980" s="32"/>
      <c r="C980" s="32"/>
      <c r="D980" s="33"/>
      <c r="E980" s="33"/>
      <c r="F980" s="8"/>
    </row>
    <row r="981" spans="2:6" ht="8.25" customHeight="1">
      <c r="B981" s="32"/>
      <c r="C981" s="32"/>
      <c r="D981" s="33"/>
      <c r="E981" s="33"/>
      <c r="F981" s="8"/>
    </row>
    <row r="982" spans="2:6" ht="8.25" customHeight="1">
      <c r="B982" s="32"/>
      <c r="C982" s="32"/>
      <c r="D982" s="33"/>
      <c r="E982" s="33"/>
      <c r="F982" s="8"/>
    </row>
    <row r="983" spans="2:6" ht="8.25" customHeight="1">
      <c r="B983" s="32"/>
      <c r="C983" s="32"/>
      <c r="D983" s="33"/>
      <c r="E983" s="33"/>
      <c r="F983" s="8"/>
    </row>
    <row r="984" spans="2:6" ht="8.25" customHeight="1">
      <c r="B984" s="32"/>
      <c r="C984" s="32"/>
      <c r="D984" s="33"/>
      <c r="E984" s="33"/>
      <c r="F984" s="8"/>
    </row>
    <row r="985" spans="2:6" ht="8.25" customHeight="1">
      <c r="B985" s="32"/>
      <c r="C985" s="32"/>
      <c r="D985" s="33"/>
      <c r="E985" s="33"/>
      <c r="F985" s="8"/>
    </row>
    <row r="986" spans="2:6" ht="8.25" customHeight="1">
      <c r="B986" s="32"/>
      <c r="C986" s="32"/>
      <c r="D986" s="33"/>
      <c r="E986" s="33"/>
      <c r="F986" s="8"/>
    </row>
    <row r="987" spans="2:6" ht="8.25" customHeight="1">
      <c r="B987" s="32"/>
      <c r="C987" s="32"/>
      <c r="D987" s="33"/>
      <c r="E987" s="33"/>
      <c r="F987" s="8"/>
    </row>
    <row r="988" spans="2:6" ht="8.25" customHeight="1">
      <c r="B988" s="32"/>
      <c r="C988" s="32"/>
      <c r="D988" s="33"/>
      <c r="E988" s="33"/>
      <c r="F988" s="8"/>
    </row>
    <row r="989" spans="2:6" ht="8.25" customHeight="1">
      <c r="B989" s="32"/>
      <c r="C989" s="32"/>
      <c r="D989" s="33"/>
      <c r="E989" s="33"/>
      <c r="F989" s="8"/>
    </row>
    <row r="990" spans="2:6" ht="8.25" customHeight="1">
      <c r="B990" s="32"/>
      <c r="C990" s="32"/>
      <c r="D990" s="33"/>
      <c r="E990" s="33"/>
      <c r="F990" s="8"/>
    </row>
    <row r="991" spans="2:6" ht="8.25" customHeight="1">
      <c r="B991" s="32"/>
      <c r="C991" s="32"/>
      <c r="D991" s="33"/>
      <c r="E991" s="33"/>
      <c r="F991" s="8"/>
    </row>
    <row r="992" spans="2:6" ht="8.25" customHeight="1">
      <c r="B992" s="32"/>
      <c r="C992" s="32"/>
      <c r="D992" s="33"/>
      <c r="E992" s="33"/>
      <c r="F992" s="8"/>
    </row>
    <row r="993" spans="2:6" ht="8.25" customHeight="1">
      <c r="B993" s="32"/>
      <c r="C993" s="32"/>
      <c r="D993" s="33"/>
      <c r="E993" s="33"/>
      <c r="F993" s="8"/>
    </row>
    <row r="994" spans="2:6" ht="8.25" customHeight="1">
      <c r="B994" s="32"/>
      <c r="C994" s="32"/>
      <c r="D994" s="33"/>
      <c r="E994" s="33"/>
      <c r="F994" s="8"/>
    </row>
    <row r="995" spans="2:6" ht="8.25" customHeight="1">
      <c r="B995" s="32"/>
      <c r="C995" s="32"/>
      <c r="D995" s="33"/>
      <c r="E995" s="33"/>
      <c r="F995" s="8"/>
    </row>
    <row r="996" spans="2:6" ht="8.25" customHeight="1">
      <c r="B996" s="32"/>
      <c r="C996" s="32"/>
      <c r="D996" s="33"/>
      <c r="E996" s="33"/>
      <c r="F996" s="8"/>
    </row>
    <row r="997" spans="2:6" ht="8.25" customHeight="1">
      <c r="B997" s="32"/>
      <c r="C997" s="32"/>
      <c r="D997" s="33"/>
      <c r="E997" s="33"/>
      <c r="F997" s="8"/>
    </row>
    <row r="998" spans="2:6" ht="8.25" customHeight="1">
      <c r="B998" s="32"/>
      <c r="C998" s="32"/>
      <c r="D998" s="33"/>
      <c r="E998" s="33"/>
      <c r="F998" s="8"/>
    </row>
    <row r="999" spans="2:6" ht="8.25" customHeight="1">
      <c r="B999" s="32"/>
      <c r="C999" s="32"/>
      <c r="D999" s="33"/>
      <c r="E999" s="33"/>
      <c r="F999" s="8"/>
    </row>
    <row r="1000" spans="2:6" ht="8.25" customHeight="1">
      <c r="B1000" s="32"/>
      <c r="C1000" s="32"/>
      <c r="D1000" s="33"/>
      <c r="E1000" s="33"/>
      <c r="F1000" s="8"/>
    </row>
    <row r="1001" spans="2:6" ht="8.25" customHeight="1">
      <c r="B1001" s="32"/>
      <c r="C1001" s="32"/>
      <c r="D1001" s="33"/>
      <c r="E1001" s="33"/>
      <c r="F1001" s="8"/>
    </row>
    <row r="1002" spans="2:6" ht="8.25" customHeight="1">
      <c r="B1002" s="32"/>
      <c r="C1002" s="32"/>
      <c r="D1002" s="33"/>
      <c r="E1002" s="33"/>
      <c r="F1002" s="8"/>
    </row>
    <row r="1003" spans="2:6" ht="8.25" customHeight="1">
      <c r="B1003" s="32"/>
      <c r="C1003" s="32"/>
      <c r="D1003" s="33"/>
      <c r="E1003" s="33"/>
      <c r="F1003" s="8"/>
    </row>
    <row r="1004" spans="2:6" ht="8.25" customHeight="1">
      <c r="B1004" s="32"/>
      <c r="C1004" s="32"/>
      <c r="D1004" s="33"/>
      <c r="E1004" s="33"/>
      <c r="F1004" s="8"/>
    </row>
    <row r="1005" spans="2:6" ht="8.25" customHeight="1">
      <c r="B1005" s="32"/>
      <c r="C1005" s="32"/>
      <c r="D1005" s="33"/>
      <c r="E1005" s="33"/>
      <c r="F1005" s="8"/>
    </row>
    <row r="1006" spans="2:6" ht="8.25" customHeight="1">
      <c r="B1006" s="32"/>
      <c r="C1006" s="32"/>
      <c r="D1006" s="33"/>
      <c r="E1006" s="33"/>
      <c r="F1006" s="8"/>
    </row>
    <row r="1007" spans="2:6" ht="8.25" customHeight="1">
      <c r="B1007" s="32"/>
      <c r="C1007" s="32"/>
      <c r="D1007" s="33"/>
      <c r="E1007" s="33"/>
      <c r="F1007" s="8"/>
    </row>
    <row r="1008" spans="2:6" ht="8.25" customHeight="1">
      <c r="B1008" s="32"/>
      <c r="C1008" s="32"/>
      <c r="D1008" s="33"/>
      <c r="E1008" s="33"/>
      <c r="F1008" s="8"/>
    </row>
    <row r="1009" spans="2:6" ht="8.25" customHeight="1">
      <c r="B1009" s="32"/>
      <c r="C1009" s="32"/>
      <c r="D1009" s="33"/>
      <c r="E1009" s="33"/>
      <c r="F1009" s="8"/>
    </row>
    <row r="1010" spans="2:6" ht="8.25" customHeight="1">
      <c r="B1010" s="32"/>
      <c r="C1010" s="32"/>
      <c r="D1010" s="33"/>
      <c r="E1010" s="33"/>
      <c r="F1010" s="8"/>
    </row>
    <row r="1011" spans="2:6" ht="8.25" customHeight="1">
      <c r="B1011" s="32"/>
      <c r="C1011" s="32"/>
      <c r="D1011" s="33"/>
      <c r="E1011" s="33"/>
      <c r="F1011" s="8"/>
    </row>
    <row r="1012" spans="2:6" ht="8.25" customHeight="1">
      <c r="B1012" s="32"/>
      <c r="C1012" s="32"/>
      <c r="D1012" s="33"/>
      <c r="E1012" s="33"/>
      <c r="F1012" s="8"/>
    </row>
    <row r="1013" spans="2:6" ht="8.25" customHeight="1">
      <c r="B1013" s="32"/>
      <c r="C1013" s="32"/>
      <c r="D1013" s="33"/>
      <c r="E1013" s="33"/>
      <c r="F1013" s="8"/>
    </row>
    <row r="1014" spans="2:6" ht="8.25" customHeight="1">
      <c r="B1014" s="32"/>
      <c r="C1014" s="32"/>
      <c r="D1014" s="33"/>
      <c r="E1014" s="33"/>
      <c r="F1014" s="8"/>
    </row>
    <row r="1015" spans="2:6" ht="8.25" customHeight="1">
      <c r="B1015" s="32"/>
      <c r="C1015" s="32"/>
      <c r="D1015" s="33"/>
      <c r="E1015" s="33"/>
      <c r="F1015" s="8"/>
    </row>
    <row r="1016" spans="2:6" ht="8.25" customHeight="1">
      <c r="B1016" s="32"/>
      <c r="C1016" s="32"/>
      <c r="D1016" s="33"/>
      <c r="E1016" s="33"/>
      <c r="F1016" s="8"/>
    </row>
    <row r="1017" spans="2:6" ht="8.25" customHeight="1">
      <c r="B1017" s="32"/>
      <c r="C1017" s="32"/>
      <c r="D1017" s="33"/>
      <c r="E1017" s="33"/>
      <c r="F1017" s="8"/>
    </row>
    <row r="1018" spans="2:6" ht="8.25" customHeight="1">
      <c r="B1018" s="32"/>
      <c r="C1018" s="32"/>
      <c r="D1018" s="33"/>
      <c r="E1018" s="33"/>
      <c r="F1018" s="8"/>
    </row>
    <row r="1019" spans="2:6" ht="8.25" customHeight="1">
      <c r="B1019" s="32"/>
      <c r="C1019" s="32"/>
      <c r="D1019" s="33"/>
      <c r="E1019" s="33"/>
      <c r="F1019" s="8"/>
    </row>
    <row r="1020" spans="2:6" ht="8.25" customHeight="1">
      <c r="B1020" s="32"/>
      <c r="C1020" s="32"/>
      <c r="D1020" s="33"/>
      <c r="E1020" s="33"/>
      <c r="F1020" s="8"/>
    </row>
    <row r="1021" spans="2:6" ht="8.25" customHeight="1">
      <c r="B1021" s="32"/>
      <c r="C1021" s="32"/>
      <c r="D1021" s="33"/>
      <c r="E1021" s="33"/>
      <c r="F1021" s="8"/>
    </row>
    <row r="1022" spans="2:6" ht="8.25" customHeight="1">
      <c r="B1022" s="32"/>
      <c r="C1022" s="32"/>
      <c r="D1022" s="33"/>
      <c r="E1022" s="33"/>
      <c r="F1022" s="8"/>
    </row>
    <row r="1023" spans="2:6" ht="8.25" customHeight="1">
      <c r="B1023" s="32"/>
      <c r="C1023" s="32"/>
      <c r="D1023" s="33"/>
      <c r="E1023" s="33"/>
      <c r="F1023" s="8"/>
    </row>
    <row r="1024" spans="2:6" ht="8.25" customHeight="1">
      <c r="B1024" s="32"/>
      <c r="C1024" s="32"/>
      <c r="D1024" s="33"/>
      <c r="E1024" s="33"/>
      <c r="F1024" s="8"/>
    </row>
    <row r="1025" spans="2:6" ht="8.25" customHeight="1">
      <c r="B1025" s="32"/>
      <c r="C1025" s="32"/>
      <c r="D1025" s="33"/>
      <c r="E1025" s="33"/>
      <c r="F1025" s="8"/>
    </row>
    <row r="1026" spans="2:6" ht="8.25" customHeight="1">
      <c r="B1026" s="32"/>
      <c r="C1026" s="32"/>
      <c r="D1026" s="33"/>
      <c r="E1026" s="33"/>
      <c r="F1026" s="8"/>
    </row>
    <row r="1027" spans="2:6" ht="8.25" customHeight="1">
      <c r="B1027" s="32"/>
      <c r="C1027" s="32"/>
      <c r="D1027" s="33"/>
      <c r="E1027" s="33"/>
      <c r="F1027" s="8"/>
    </row>
    <row r="1028" spans="2:6" ht="8.25" customHeight="1">
      <c r="B1028" s="32"/>
      <c r="C1028" s="32"/>
      <c r="D1028" s="33"/>
      <c r="E1028" s="33"/>
      <c r="F1028" s="8"/>
    </row>
    <row r="1029" spans="2:6" ht="8.25" customHeight="1">
      <c r="B1029" s="32"/>
      <c r="C1029" s="32"/>
      <c r="D1029" s="33"/>
      <c r="E1029" s="33"/>
      <c r="F1029" s="8"/>
    </row>
    <row r="1030" spans="2:6" ht="8.25" customHeight="1">
      <c r="B1030" s="32"/>
      <c r="C1030" s="32"/>
      <c r="D1030" s="33"/>
      <c r="E1030" s="33"/>
      <c r="F1030" s="8"/>
    </row>
    <row r="1031" spans="2:6" ht="8.25" customHeight="1">
      <c r="B1031" s="32"/>
      <c r="C1031" s="32"/>
      <c r="D1031" s="33"/>
      <c r="E1031" s="33"/>
      <c r="F1031" s="8"/>
    </row>
    <row r="1032" spans="2:6" ht="8.25" customHeight="1">
      <c r="B1032" s="32"/>
      <c r="C1032" s="32"/>
      <c r="D1032" s="33"/>
      <c r="E1032" s="33"/>
      <c r="F1032" s="8"/>
    </row>
    <row r="1033" spans="2:6" ht="8.25" customHeight="1">
      <c r="B1033" s="32"/>
      <c r="C1033" s="32"/>
      <c r="D1033" s="33"/>
      <c r="E1033" s="33"/>
      <c r="F1033" s="8"/>
    </row>
    <row r="1034" spans="2:6" ht="8.25" customHeight="1">
      <c r="B1034" s="32"/>
      <c r="C1034" s="32"/>
      <c r="D1034" s="33"/>
      <c r="E1034" s="33"/>
      <c r="F1034" s="8"/>
    </row>
    <row r="1035" spans="2:6" ht="8.25" customHeight="1">
      <c r="B1035" s="32"/>
      <c r="C1035" s="32"/>
      <c r="D1035" s="33"/>
      <c r="E1035" s="33"/>
      <c r="F1035" s="8"/>
    </row>
    <row r="1036" spans="2:6" ht="8.25" customHeight="1">
      <c r="B1036" s="32"/>
      <c r="C1036" s="32"/>
      <c r="D1036" s="33"/>
      <c r="E1036" s="33"/>
      <c r="F1036" s="8"/>
    </row>
    <row r="1037" spans="2:6" ht="8.25" customHeight="1">
      <c r="B1037" s="32"/>
      <c r="C1037" s="32"/>
      <c r="D1037" s="33"/>
      <c r="E1037" s="33"/>
      <c r="F1037" s="8"/>
    </row>
    <row r="1038" spans="2:6" ht="8.25" customHeight="1">
      <c r="B1038" s="32"/>
      <c r="C1038" s="32"/>
      <c r="D1038" s="33"/>
      <c r="E1038" s="33"/>
      <c r="F1038" s="8"/>
    </row>
    <row r="1039" spans="2:6" ht="8.25" customHeight="1">
      <c r="B1039" s="32"/>
      <c r="C1039" s="32"/>
      <c r="D1039" s="33"/>
      <c r="E1039" s="33"/>
      <c r="F1039" s="8"/>
    </row>
    <row r="1040" spans="2:6" ht="8.25" customHeight="1">
      <c r="B1040" s="32"/>
      <c r="C1040" s="32"/>
      <c r="D1040" s="33"/>
      <c r="E1040" s="33"/>
      <c r="F1040" s="8"/>
    </row>
    <row r="1041" spans="2:6" ht="8.25" customHeight="1">
      <c r="B1041" s="32"/>
      <c r="C1041" s="32"/>
      <c r="D1041" s="33"/>
      <c r="E1041" s="33"/>
      <c r="F1041" s="8"/>
    </row>
    <row r="1042" spans="2:6" ht="8.25" customHeight="1">
      <c r="B1042" s="32"/>
      <c r="C1042" s="32"/>
      <c r="D1042" s="33"/>
      <c r="E1042" s="33"/>
      <c r="F1042" s="8"/>
    </row>
    <row r="1043" spans="2:6" ht="8.25" customHeight="1">
      <c r="B1043" s="32"/>
      <c r="C1043" s="32"/>
      <c r="D1043" s="33"/>
      <c r="E1043" s="33"/>
      <c r="F1043" s="8"/>
    </row>
    <row r="1044" spans="2:6" ht="8.25" customHeight="1">
      <c r="B1044" s="32"/>
      <c r="C1044" s="32"/>
      <c r="D1044" s="33"/>
      <c r="E1044" s="33"/>
      <c r="F1044" s="8"/>
    </row>
    <row r="1045" spans="2:6" ht="8.25" customHeight="1">
      <c r="B1045" s="32"/>
      <c r="C1045" s="32"/>
      <c r="D1045" s="33"/>
      <c r="E1045" s="33"/>
      <c r="F1045" s="8"/>
    </row>
    <row r="1046" spans="2:6" ht="8.25" customHeight="1">
      <c r="B1046" s="32"/>
      <c r="C1046" s="32"/>
      <c r="D1046" s="33"/>
      <c r="E1046" s="33"/>
      <c r="F1046" s="8"/>
    </row>
    <row r="1047" spans="2:6" ht="8.25" customHeight="1">
      <c r="B1047" s="32"/>
      <c r="C1047" s="32"/>
      <c r="D1047" s="33"/>
      <c r="E1047" s="33"/>
      <c r="F1047" s="8"/>
    </row>
    <row r="1048" spans="2:6" ht="8.25" customHeight="1">
      <c r="B1048" s="32"/>
      <c r="C1048" s="32"/>
      <c r="D1048" s="33"/>
      <c r="E1048" s="33"/>
      <c r="F1048" s="8"/>
    </row>
    <row r="1049" spans="2:6" ht="8.25" customHeight="1">
      <c r="B1049" s="32"/>
      <c r="C1049" s="32"/>
      <c r="D1049" s="33"/>
      <c r="E1049" s="33"/>
      <c r="F1049" s="8"/>
    </row>
    <row r="1050" spans="2:6" ht="8.25" customHeight="1">
      <c r="B1050" s="32"/>
      <c r="C1050" s="32"/>
      <c r="D1050" s="33"/>
      <c r="E1050" s="33"/>
      <c r="F1050" s="8"/>
    </row>
    <row r="1051" spans="2:6" ht="8.25" customHeight="1">
      <c r="B1051" s="32"/>
      <c r="C1051" s="32"/>
      <c r="D1051" s="33"/>
      <c r="E1051" s="33"/>
      <c r="F1051" s="8"/>
    </row>
    <row r="1052" spans="2:6" ht="8.25" customHeight="1">
      <c r="B1052" s="32"/>
      <c r="C1052" s="32"/>
      <c r="D1052" s="33"/>
      <c r="E1052" s="33"/>
      <c r="F1052" s="8"/>
    </row>
    <row r="1053" spans="2:6" ht="8.25" customHeight="1">
      <c r="B1053" s="32"/>
      <c r="C1053" s="32"/>
      <c r="D1053" s="33"/>
      <c r="E1053" s="33"/>
      <c r="F1053" s="8"/>
    </row>
    <row r="1054" spans="2:6" ht="8.25" customHeight="1">
      <c r="B1054" s="32"/>
      <c r="C1054" s="32"/>
      <c r="D1054" s="33"/>
      <c r="E1054" s="33"/>
      <c r="F1054" s="8"/>
    </row>
    <row r="1055" spans="2:6" ht="8.25" customHeight="1">
      <c r="B1055" s="32"/>
      <c r="C1055" s="32"/>
      <c r="D1055" s="33"/>
      <c r="E1055" s="33"/>
      <c r="F1055" s="8"/>
    </row>
    <row r="1056" spans="2:6" ht="8.25" customHeight="1">
      <c r="B1056" s="32"/>
      <c r="C1056" s="32"/>
      <c r="D1056" s="33"/>
      <c r="E1056" s="33"/>
      <c r="F1056" s="8"/>
    </row>
    <row r="1057" spans="2:6" ht="8.25" customHeight="1">
      <c r="B1057" s="32"/>
      <c r="C1057" s="32"/>
      <c r="D1057" s="33"/>
      <c r="E1057" s="33"/>
      <c r="F1057" s="8"/>
    </row>
    <row r="1058" spans="2:6" ht="8.25" customHeight="1">
      <c r="B1058" s="32"/>
      <c r="C1058" s="32"/>
      <c r="D1058" s="33"/>
      <c r="E1058" s="33"/>
      <c r="F1058" s="8"/>
    </row>
    <row r="1059" spans="2:6" ht="8.25" customHeight="1">
      <c r="B1059" s="32"/>
      <c r="C1059" s="32"/>
      <c r="D1059" s="33"/>
      <c r="E1059" s="33"/>
      <c r="F1059" s="8"/>
    </row>
    <row r="1060" spans="2:6" ht="8.25" customHeight="1">
      <c r="B1060" s="32"/>
      <c r="C1060" s="32"/>
      <c r="D1060" s="33"/>
      <c r="E1060" s="33"/>
      <c r="F1060" s="8"/>
    </row>
    <row r="1061" spans="2:6" ht="8.25" customHeight="1">
      <c r="B1061" s="32"/>
      <c r="C1061" s="32"/>
      <c r="D1061" s="33"/>
      <c r="E1061" s="33"/>
      <c r="F1061" s="8"/>
    </row>
    <row r="1062" spans="2:6" ht="8.25" customHeight="1">
      <c r="B1062" s="32"/>
      <c r="C1062" s="32"/>
      <c r="D1062" s="33"/>
      <c r="E1062" s="33"/>
      <c r="F1062" s="8"/>
    </row>
    <row r="1063" spans="2:6" ht="8.25" customHeight="1">
      <c r="B1063" s="32"/>
      <c r="C1063" s="32"/>
      <c r="D1063" s="33"/>
      <c r="E1063" s="33"/>
      <c r="F1063" s="8"/>
    </row>
    <row r="1064" spans="2:6" ht="8.25" customHeight="1">
      <c r="B1064" s="32"/>
      <c r="C1064" s="32"/>
      <c r="D1064" s="33"/>
      <c r="E1064" s="33"/>
      <c r="F1064" s="8"/>
    </row>
    <row r="1065" spans="2:6" ht="8.25" customHeight="1">
      <c r="B1065" s="32"/>
      <c r="C1065" s="32"/>
      <c r="D1065" s="33"/>
      <c r="E1065" s="33"/>
      <c r="F1065" s="8"/>
    </row>
    <row r="1066" spans="2:6" ht="8.25" customHeight="1">
      <c r="B1066" s="32"/>
      <c r="C1066" s="32"/>
      <c r="D1066" s="33"/>
      <c r="E1066" s="33"/>
      <c r="F1066" s="8"/>
    </row>
    <row r="1067" spans="2:6" ht="8.25" customHeight="1">
      <c r="B1067" s="32"/>
      <c r="C1067" s="32"/>
      <c r="D1067" s="33"/>
      <c r="E1067" s="33"/>
      <c r="F1067" s="8"/>
    </row>
    <row r="1068" spans="2:6" ht="8.25" customHeight="1">
      <c r="B1068" s="32"/>
      <c r="C1068" s="32"/>
      <c r="D1068" s="33"/>
      <c r="E1068" s="33"/>
      <c r="F1068" s="8"/>
    </row>
    <row r="1069" spans="2:6" ht="8.25" customHeight="1">
      <c r="B1069" s="32"/>
      <c r="C1069" s="32"/>
      <c r="D1069" s="33"/>
      <c r="E1069" s="33"/>
      <c r="F1069" s="8"/>
    </row>
    <row r="1070" spans="2:6" ht="8.25" customHeight="1">
      <c r="B1070" s="32"/>
      <c r="C1070" s="32"/>
      <c r="D1070" s="33"/>
      <c r="E1070" s="33"/>
      <c r="F1070" s="8"/>
    </row>
    <row r="1071" spans="2:6" ht="8.25" customHeight="1">
      <c r="B1071" s="32"/>
      <c r="C1071" s="32"/>
      <c r="D1071" s="33"/>
      <c r="E1071" s="33"/>
      <c r="F1071" s="8"/>
    </row>
    <row r="1072" spans="2:6" ht="8.25" customHeight="1">
      <c r="B1072" s="32"/>
      <c r="C1072" s="32"/>
      <c r="D1072" s="33"/>
      <c r="E1072" s="33"/>
      <c r="F1072" s="8"/>
    </row>
    <row r="1073" spans="2:6" ht="8.25" customHeight="1">
      <c r="B1073" s="32"/>
      <c r="C1073" s="32"/>
      <c r="D1073" s="33"/>
      <c r="E1073" s="33"/>
      <c r="F1073" s="8"/>
    </row>
    <row r="1074" spans="2:6" ht="8.25" customHeight="1">
      <c r="B1074" s="32"/>
      <c r="C1074" s="32"/>
      <c r="D1074" s="33"/>
      <c r="E1074" s="33"/>
      <c r="F1074" s="8"/>
    </row>
    <row r="1075" spans="2:6" ht="8.25" customHeight="1">
      <c r="B1075" s="32"/>
      <c r="C1075" s="32"/>
      <c r="D1075" s="33"/>
      <c r="E1075" s="33"/>
      <c r="F1075" s="8"/>
    </row>
    <row r="1076" spans="2:6" ht="8.25" customHeight="1">
      <c r="B1076" s="32"/>
      <c r="C1076" s="32"/>
      <c r="D1076" s="33"/>
      <c r="E1076" s="33"/>
      <c r="F1076" s="8"/>
    </row>
    <row r="1077" spans="2:6" ht="8.25" customHeight="1">
      <c r="B1077" s="32"/>
      <c r="C1077" s="32"/>
      <c r="D1077" s="33"/>
      <c r="E1077" s="33"/>
      <c r="F1077" s="8"/>
    </row>
    <row r="1078" spans="2:6" ht="8.25" customHeight="1">
      <c r="B1078" s="32"/>
      <c r="C1078" s="32"/>
      <c r="D1078" s="33"/>
      <c r="E1078" s="33"/>
      <c r="F1078" s="8"/>
    </row>
    <row r="1079" spans="2:6" ht="8.25" customHeight="1">
      <c r="B1079" s="32"/>
      <c r="C1079" s="32"/>
      <c r="D1079" s="33"/>
      <c r="E1079" s="33"/>
      <c r="F1079" s="8"/>
    </row>
    <row r="1080" spans="2:6" ht="8.25" customHeight="1">
      <c r="B1080" s="32"/>
      <c r="C1080" s="32"/>
      <c r="D1080" s="33"/>
      <c r="E1080" s="33"/>
      <c r="F1080" s="8"/>
    </row>
    <row r="1081" spans="2:6" ht="8.25" customHeight="1">
      <c r="B1081" s="32"/>
      <c r="C1081" s="32"/>
      <c r="D1081" s="33"/>
      <c r="E1081" s="33"/>
      <c r="F1081" s="8"/>
    </row>
    <row r="1082" spans="2:6" ht="8.25" customHeight="1">
      <c r="B1082" s="32"/>
      <c r="C1082" s="32"/>
      <c r="D1082" s="33"/>
      <c r="E1082" s="33"/>
      <c r="F1082" s="8"/>
    </row>
    <row r="1083" spans="2:6" ht="8.25" customHeight="1">
      <c r="B1083" s="32"/>
      <c r="C1083" s="32"/>
      <c r="D1083" s="33"/>
      <c r="E1083" s="33"/>
      <c r="F1083" s="8"/>
    </row>
    <row r="1084" spans="2:6" ht="8.25" customHeight="1">
      <c r="B1084" s="32"/>
      <c r="C1084" s="32"/>
      <c r="D1084" s="33"/>
      <c r="E1084" s="33"/>
      <c r="F1084" s="8"/>
    </row>
    <row r="1085" spans="2:6" ht="8.25" customHeight="1">
      <c r="B1085" s="32"/>
      <c r="C1085" s="32"/>
      <c r="D1085" s="33"/>
      <c r="E1085" s="33"/>
      <c r="F1085" s="8"/>
    </row>
    <row r="1086" spans="2:6" ht="8.25" customHeight="1">
      <c r="B1086" s="32"/>
      <c r="C1086" s="32"/>
      <c r="D1086" s="33"/>
      <c r="E1086" s="33"/>
      <c r="F1086" s="8"/>
    </row>
    <row r="1087" spans="2:6" ht="8.25" customHeight="1">
      <c r="B1087" s="32"/>
      <c r="C1087" s="32"/>
      <c r="D1087" s="33"/>
      <c r="E1087" s="33"/>
      <c r="F1087" s="8"/>
    </row>
    <row r="1088" spans="2:6" ht="8.25" customHeight="1">
      <c r="B1088" s="32"/>
      <c r="C1088" s="32"/>
      <c r="D1088" s="33"/>
      <c r="E1088" s="33"/>
      <c r="F1088" s="8"/>
    </row>
    <row r="1089" spans="2:6" ht="8.25" customHeight="1">
      <c r="B1089" s="32"/>
      <c r="C1089" s="32"/>
      <c r="D1089" s="33"/>
      <c r="E1089" s="33"/>
      <c r="F1089" s="8"/>
    </row>
    <row r="1090" spans="2:6" ht="8.25" customHeight="1">
      <c r="B1090" s="32"/>
      <c r="C1090" s="32"/>
      <c r="D1090" s="33"/>
      <c r="E1090" s="33"/>
      <c r="F1090" s="8"/>
    </row>
    <row r="1091" spans="2:6" ht="8.25" customHeight="1">
      <c r="B1091" s="32"/>
      <c r="C1091" s="32"/>
      <c r="D1091" s="33"/>
      <c r="E1091" s="33"/>
      <c r="F1091" s="8"/>
    </row>
    <row r="1092" spans="2:6" ht="8.25" customHeight="1">
      <c r="B1092" s="32"/>
      <c r="C1092" s="32"/>
      <c r="D1092" s="33"/>
      <c r="E1092" s="33"/>
      <c r="F1092" s="8"/>
    </row>
    <row r="1093" spans="2:6" ht="8.25" customHeight="1">
      <c r="B1093" s="32"/>
      <c r="C1093" s="32"/>
      <c r="D1093" s="33"/>
      <c r="E1093" s="33"/>
      <c r="F1093" s="8"/>
    </row>
    <row r="1094" spans="2:6" ht="8.25" customHeight="1">
      <c r="B1094" s="32"/>
      <c r="C1094" s="32"/>
      <c r="D1094" s="33"/>
      <c r="E1094" s="33"/>
      <c r="F1094" s="8"/>
    </row>
    <row r="1095" spans="2:6" ht="8.25" customHeight="1">
      <c r="B1095" s="32"/>
      <c r="C1095" s="32"/>
      <c r="D1095" s="33"/>
      <c r="E1095" s="33"/>
      <c r="F1095" s="8"/>
    </row>
    <row r="1096" spans="2:6" ht="8.25" customHeight="1">
      <c r="B1096" s="32"/>
      <c r="C1096" s="32"/>
      <c r="D1096" s="33"/>
      <c r="E1096" s="33"/>
      <c r="F1096" s="8"/>
    </row>
    <row r="1097" spans="2:6" ht="8.25" customHeight="1">
      <c r="B1097" s="32"/>
      <c r="C1097" s="32"/>
      <c r="D1097" s="33"/>
      <c r="E1097" s="33"/>
      <c r="F1097" s="8"/>
    </row>
    <row r="1098" spans="2:6" ht="8.25" customHeight="1">
      <c r="B1098" s="32"/>
      <c r="C1098" s="32"/>
      <c r="D1098" s="33"/>
      <c r="E1098" s="33"/>
      <c r="F1098" s="8"/>
    </row>
    <row r="1099" spans="2:6" ht="8.25" customHeight="1">
      <c r="B1099" s="32"/>
      <c r="C1099" s="32"/>
      <c r="D1099" s="33"/>
      <c r="E1099" s="33"/>
      <c r="F1099" s="8"/>
    </row>
    <row r="1100" spans="2:6" ht="8.25" customHeight="1">
      <c r="B1100" s="32"/>
      <c r="C1100" s="32"/>
      <c r="D1100" s="33"/>
      <c r="E1100" s="33"/>
      <c r="F1100" s="8"/>
    </row>
    <row r="1101" spans="2:6" ht="8.25" customHeight="1">
      <c r="B1101" s="32"/>
      <c r="C1101" s="32"/>
      <c r="D1101" s="33"/>
      <c r="E1101" s="33"/>
      <c r="F1101" s="8"/>
    </row>
    <row r="1102" spans="2:6" ht="8.25" customHeight="1">
      <c r="B1102" s="32"/>
      <c r="C1102" s="32"/>
      <c r="D1102" s="33"/>
      <c r="E1102" s="33"/>
      <c r="F1102" s="8"/>
    </row>
    <row r="1103" spans="2:6" ht="8.25" customHeight="1">
      <c r="B1103" s="32"/>
      <c r="C1103" s="32"/>
      <c r="D1103" s="33"/>
      <c r="E1103" s="33"/>
      <c r="F1103" s="8"/>
    </row>
    <row r="1104" spans="2:6" ht="8.25" customHeight="1">
      <c r="B1104" s="32"/>
      <c r="C1104" s="32"/>
      <c r="D1104" s="33"/>
      <c r="E1104" s="33"/>
      <c r="F1104" s="8"/>
    </row>
    <row r="1105" spans="2:6" ht="8.25" customHeight="1">
      <c r="B1105" s="32"/>
      <c r="C1105" s="32"/>
      <c r="D1105" s="33"/>
      <c r="E1105" s="33"/>
      <c r="F1105" s="8"/>
    </row>
    <row r="1106" spans="2:6" ht="8.25" customHeight="1">
      <c r="B1106" s="32"/>
      <c r="C1106" s="32"/>
      <c r="D1106" s="33"/>
      <c r="E1106" s="33"/>
      <c r="F1106" s="8"/>
    </row>
    <row r="1107" spans="2:6" ht="8.25" customHeight="1">
      <c r="B1107" s="32"/>
      <c r="C1107" s="32"/>
      <c r="D1107" s="33"/>
      <c r="E1107" s="33"/>
      <c r="F1107" s="8"/>
    </row>
    <row r="1108" spans="2:6" ht="8.25" customHeight="1">
      <c r="B1108" s="32"/>
      <c r="C1108" s="32"/>
      <c r="D1108" s="33"/>
      <c r="E1108" s="33"/>
      <c r="F1108" s="8"/>
    </row>
    <row r="1109" spans="2:6" ht="8.25" customHeight="1">
      <c r="B1109" s="32"/>
      <c r="C1109" s="32"/>
      <c r="D1109" s="33"/>
      <c r="E1109" s="33"/>
      <c r="F1109" s="8"/>
    </row>
    <row r="1110" spans="2:6" ht="8.25" customHeight="1">
      <c r="B1110" s="32"/>
      <c r="C1110" s="32"/>
      <c r="D1110" s="33"/>
      <c r="E1110" s="33"/>
      <c r="F1110" s="8"/>
    </row>
    <row r="1111" spans="2:6" ht="8.25" customHeight="1">
      <c r="B1111" s="32"/>
      <c r="C1111" s="32"/>
      <c r="D1111" s="33"/>
      <c r="E1111" s="33"/>
      <c r="F1111" s="8"/>
    </row>
    <row r="1112" spans="2:6" ht="8.25" customHeight="1">
      <c r="B1112" s="32"/>
      <c r="C1112" s="32"/>
      <c r="D1112" s="33"/>
      <c r="E1112" s="33"/>
      <c r="F1112" s="8"/>
    </row>
    <row r="1113" spans="2:6" ht="8.25" customHeight="1">
      <c r="B1113" s="32"/>
      <c r="C1113" s="32"/>
      <c r="D1113" s="33"/>
      <c r="E1113" s="33"/>
      <c r="F1113" s="8"/>
    </row>
    <row r="1114" spans="2:6" ht="8.25" customHeight="1">
      <c r="B1114" s="32"/>
      <c r="C1114" s="32"/>
      <c r="D1114" s="33"/>
      <c r="E1114" s="33"/>
      <c r="F1114" s="8"/>
    </row>
    <row r="1115" spans="2:6" ht="8.25" customHeight="1">
      <c r="B1115" s="32"/>
      <c r="C1115" s="32"/>
      <c r="D1115" s="33"/>
      <c r="E1115" s="33"/>
      <c r="F1115" s="8"/>
    </row>
    <row r="1116" spans="2:6" ht="8.25" customHeight="1">
      <c r="B1116" s="32"/>
      <c r="C1116" s="32"/>
      <c r="D1116" s="33"/>
      <c r="E1116" s="33"/>
      <c r="F1116" s="8"/>
    </row>
    <row r="1117" spans="2:6" ht="8.25" customHeight="1">
      <c r="B1117" s="32"/>
      <c r="C1117" s="32"/>
      <c r="D1117" s="33"/>
      <c r="E1117" s="33"/>
      <c r="F1117" s="8"/>
    </row>
    <row r="1118" spans="2:6" ht="8.25" customHeight="1">
      <c r="B1118" s="32"/>
      <c r="C1118" s="32"/>
      <c r="D1118" s="33"/>
      <c r="E1118" s="33"/>
      <c r="F1118" s="8"/>
    </row>
    <row r="1119" spans="2:6" ht="8.25" customHeight="1">
      <c r="B1119" s="32"/>
      <c r="C1119" s="32"/>
      <c r="D1119" s="33"/>
      <c r="E1119" s="33"/>
      <c r="F1119" s="8"/>
    </row>
    <row r="1120" spans="2:6" ht="8.25" customHeight="1">
      <c r="B1120" s="32"/>
      <c r="C1120" s="32"/>
      <c r="D1120" s="33"/>
      <c r="E1120" s="33"/>
      <c r="F1120" s="8"/>
    </row>
    <row r="1121" spans="2:6" ht="8.25" customHeight="1">
      <c r="B1121" s="32"/>
      <c r="C1121" s="32"/>
      <c r="D1121" s="33"/>
      <c r="E1121" s="33"/>
      <c r="F1121" s="8"/>
    </row>
    <row r="1122" spans="2:6" ht="8.25" customHeight="1">
      <c r="B1122" s="32"/>
      <c r="C1122" s="32"/>
      <c r="D1122" s="33"/>
      <c r="E1122" s="33"/>
      <c r="F1122" s="8"/>
    </row>
    <row r="1123" spans="2:6" ht="8.25" customHeight="1">
      <c r="B1123" s="32"/>
      <c r="C1123" s="32"/>
      <c r="D1123" s="33"/>
      <c r="E1123" s="33"/>
      <c r="F1123" s="8"/>
    </row>
    <row r="1124" spans="2:6" ht="8.25" customHeight="1">
      <c r="B1124" s="32"/>
      <c r="C1124" s="32"/>
      <c r="D1124" s="33"/>
      <c r="E1124" s="33"/>
      <c r="F1124" s="8"/>
    </row>
    <row r="1125" spans="2:6" ht="8.25" customHeight="1">
      <c r="B1125" s="32"/>
      <c r="C1125" s="32"/>
      <c r="D1125" s="33"/>
      <c r="E1125" s="33"/>
      <c r="F1125" s="8"/>
    </row>
    <row r="1126" spans="2:6" ht="8.25" customHeight="1">
      <c r="B1126" s="32"/>
      <c r="C1126" s="32"/>
      <c r="D1126" s="33"/>
      <c r="E1126" s="33"/>
      <c r="F1126" s="8"/>
    </row>
    <row r="1127" spans="2:6" ht="8.25" customHeight="1">
      <c r="B1127" s="32"/>
      <c r="C1127" s="32"/>
      <c r="D1127" s="33"/>
      <c r="E1127" s="33"/>
      <c r="F1127" s="8"/>
    </row>
    <row r="1128" spans="2:6" ht="8.25" customHeight="1">
      <c r="B1128" s="32"/>
      <c r="C1128" s="32"/>
      <c r="D1128" s="33"/>
      <c r="E1128" s="33"/>
      <c r="F1128" s="8"/>
    </row>
    <row r="1129" spans="2:6" ht="8.25" customHeight="1">
      <c r="B1129" s="32"/>
      <c r="C1129" s="32"/>
      <c r="D1129" s="33"/>
      <c r="E1129" s="33"/>
      <c r="F1129" s="8"/>
    </row>
    <row r="1130" spans="2:6" ht="8.25" customHeight="1">
      <c r="B1130" s="32"/>
      <c r="C1130" s="32"/>
      <c r="D1130" s="33"/>
      <c r="E1130" s="33"/>
      <c r="F1130" s="8"/>
    </row>
    <row r="1131" spans="2:6" ht="8.25" customHeight="1">
      <c r="B1131" s="32"/>
      <c r="C1131" s="32"/>
      <c r="D1131" s="33"/>
      <c r="E1131" s="33"/>
      <c r="F1131" s="8"/>
    </row>
    <row r="1132" spans="2:6" ht="8.25" customHeight="1">
      <c r="B1132" s="32"/>
      <c r="C1132" s="32"/>
      <c r="D1132" s="33"/>
      <c r="E1132" s="33"/>
      <c r="F1132" s="8"/>
    </row>
    <row r="1133" spans="2:6" ht="8.25" customHeight="1">
      <c r="B1133" s="32"/>
      <c r="C1133" s="32"/>
      <c r="D1133" s="33"/>
      <c r="E1133" s="33"/>
      <c r="F1133" s="8"/>
    </row>
    <row r="1134" spans="2:6" ht="8.25" customHeight="1">
      <c r="B1134" s="32"/>
      <c r="C1134" s="32"/>
      <c r="D1134" s="33"/>
      <c r="E1134" s="33"/>
      <c r="F1134" s="8"/>
    </row>
    <row r="1135" spans="2:6" ht="8.25" customHeight="1">
      <c r="B1135" s="32"/>
      <c r="C1135" s="32"/>
      <c r="D1135" s="33"/>
      <c r="E1135" s="33"/>
      <c r="F1135" s="8"/>
    </row>
    <row r="1136" spans="2:6" ht="8.25" customHeight="1">
      <c r="B1136" s="32"/>
      <c r="C1136" s="32"/>
      <c r="D1136" s="33"/>
      <c r="E1136" s="33"/>
      <c r="F1136" s="8"/>
    </row>
    <row r="1137" spans="2:6" ht="8.25" customHeight="1">
      <c r="B1137" s="32"/>
      <c r="C1137" s="32"/>
      <c r="D1137" s="33"/>
      <c r="E1137" s="33"/>
      <c r="F1137" s="8"/>
    </row>
    <row r="1138" spans="2:6" ht="8.25" customHeight="1">
      <c r="B1138" s="32"/>
      <c r="C1138" s="32"/>
      <c r="D1138" s="33"/>
      <c r="E1138" s="33"/>
      <c r="F1138" s="8"/>
    </row>
    <row r="1139" spans="2:6" ht="8.25" customHeight="1">
      <c r="B1139" s="32"/>
      <c r="C1139" s="32"/>
      <c r="D1139" s="33"/>
      <c r="E1139" s="33"/>
      <c r="F1139" s="8"/>
    </row>
    <row r="1140" spans="2:6" ht="8.25" customHeight="1">
      <c r="B1140" s="32"/>
      <c r="C1140" s="32"/>
      <c r="D1140" s="33"/>
      <c r="E1140" s="33"/>
      <c r="F1140" s="8"/>
    </row>
    <row r="1141" spans="2:6" ht="8.25" customHeight="1">
      <c r="B1141" s="32"/>
      <c r="C1141" s="32"/>
      <c r="D1141" s="33"/>
      <c r="E1141" s="33"/>
      <c r="F1141" s="8"/>
    </row>
    <row r="1142" spans="2:6" ht="8.25" customHeight="1">
      <c r="B1142" s="32"/>
      <c r="C1142" s="32"/>
      <c r="D1142" s="33"/>
      <c r="E1142" s="33"/>
      <c r="F1142" s="8"/>
    </row>
    <row r="1143" spans="2:6" ht="8.25" customHeight="1">
      <c r="B1143" s="32"/>
      <c r="C1143" s="32"/>
      <c r="D1143" s="33"/>
      <c r="E1143" s="33"/>
      <c r="F1143" s="8"/>
    </row>
    <row r="1144" spans="2:6" ht="8.25" customHeight="1">
      <c r="B1144" s="32"/>
      <c r="C1144" s="32"/>
      <c r="D1144" s="33"/>
      <c r="E1144" s="33"/>
      <c r="F1144" s="8"/>
    </row>
    <row r="1145" spans="2:6" ht="8.25" customHeight="1">
      <c r="B1145" s="32"/>
      <c r="C1145" s="32"/>
      <c r="D1145" s="33"/>
      <c r="E1145" s="33"/>
      <c r="F1145" s="8"/>
    </row>
    <row r="1146" spans="2:6" ht="8.25" customHeight="1">
      <c r="B1146" s="32"/>
      <c r="C1146" s="32"/>
      <c r="D1146" s="33"/>
      <c r="E1146" s="33"/>
      <c r="F1146" s="8"/>
    </row>
    <row r="1147" spans="2:6" ht="8.25" customHeight="1">
      <c r="B1147" s="32"/>
      <c r="C1147" s="32"/>
      <c r="D1147" s="33"/>
      <c r="E1147" s="33"/>
      <c r="F1147" s="8"/>
    </row>
    <row r="1148" spans="2:6" ht="8.25" customHeight="1">
      <c r="B1148" s="32"/>
      <c r="C1148" s="32"/>
      <c r="D1148" s="33"/>
      <c r="E1148" s="33"/>
      <c r="F1148" s="8"/>
    </row>
    <row r="1149" spans="2:6" ht="8.25" customHeight="1">
      <c r="B1149" s="32"/>
      <c r="C1149" s="32"/>
      <c r="D1149" s="33"/>
      <c r="E1149" s="33"/>
      <c r="F1149" s="8"/>
    </row>
    <row r="1150" spans="2:6" ht="8.25" customHeight="1">
      <c r="B1150" s="32"/>
      <c r="C1150" s="32"/>
      <c r="D1150" s="33"/>
      <c r="E1150" s="33"/>
      <c r="F1150" s="8"/>
    </row>
    <row r="1151" spans="2:6" ht="8.25" customHeight="1">
      <c r="B1151" s="32"/>
      <c r="C1151" s="32"/>
      <c r="D1151" s="33"/>
      <c r="E1151" s="33"/>
      <c r="F1151" s="8"/>
    </row>
    <row r="1152" spans="2:6" ht="8.25" customHeight="1">
      <c r="B1152" s="32"/>
      <c r="C1152" s="32"/>
      <c r="D1152" s="33"/>
      <c r="E1152" s="33"/>
      <c r="F1152" s="8"/>
    </row>
    <row r="1153" spans="2:6" ht="8.25" customHeight="1">
      <c r="B1153" s="32"/>
      <c r="C1153" s="32"/>
      <c r="D1153" s="33"/>
      <c r="E1153" s="33"/>
      <c r="F1153" s="8"/>
    </row>
    <row r="1154" spans="2:6" ht="8.25" customHeight="1">
      <c r="B1154" s="32"/>
      <c r="C1154" s="32"/>
      <c r="D1154" s="33"/>
      <c r="E1154" s="33"/>
      <c r="F1154" s="8"/>
    </row>
    <row r="1155" spans="2:6" ht="8.25" customHeight="1">
      <c r="B1155" s="32"/>
      <c r="C1155" s="32"/>
      <c r="D1155" s="33"/>
      <c r="E1155" s="33"/>
      <c r="F1155" s="8"/>
    </row>
    <row r="1156" spans="2:6" ht="8.25" customHeight="1">
      <c r="B1156" s="32"/>
      <c r="C1156" s="32"/>
      <c r="D1156" s="33"/>
      <c r="E1156" s="33"/>
      <c r="F1156" s="8"/>
    </row>
    <row r="1157" spans="2:6" ht="8.25" customHeight="1">
      <c r="B1157" s="32"/>
      <c r="C1157" s="32"/>
      <c r="D1157" s="33"/>
      <c r="E1157" s="33"/>
      <c r="F1157" s="8"/>
    </row>
    <row r="1158" spans="2:6" ht="8.25" customHeight="1">
      <c r="B1158" s="32"/>
      <c r="C1158" s="32"/>
      <c r="D1158" s="33"/>
      <c r="E1158" s="33"/>
      <c r="F1158" s="8"/>
    </row>
    <row r="1159" spans="2:6" ht="8.25" customHeight="1">
      <c r="B1159" s="32"/>
      <c r="C1159" s="32"/>
      <c r="D1159" s="33"/>
      <c r="E1159" s="33"/>
      <c r="F1159" s="8"/>
    </row>
    <row r="1160" spans="2:6" ht="8.25" customHeight="1">
      <c r="B1160" s="32"/>
      <c r="C1160" s="32"/>
      <c r="D1160" s="33"/>
      <c r="E1160" s="33"/>
      <c r="F1160" s="8"/>
    </row>
    <row r="1161" spans="2:6" ht="8.25" customHeight="1">
      <c r="B1161" s="32"/>
      <c r="C1161" s="32"/>
      <c r="D1161" s="33"/>
      <c r="E1161" s="33"/>
      <c r="F1161" s="8"/>
    </row>
    <row r="1162" spans="2:6" ht="8.25" customHeight="1">
      <c r="B1162" s="32"/>
      <c r="C1162" s="32"/>
      <c r="D1162" s="33"/>
      <c r="E1162" s="33"/>
      <c r="F1162" s="8"/>
    </row>
    <row r="1163" spans="2:6" ht="8.25" customHeight="1">
      <c r="B1163" s="32"/>
      <c r="C1163" s="32"/>
      <c r="D1163" s="33"/>
      <c r="E1163" s="33"/>
      <c r="F1163" s="8"/>
    </row>
    <row r="1164" spans="2:6" ht="8.25" customHeight="1">
      <c r="B1164" s="32"/>
      <c r="C1164" s="32"/>
      <c r="D1164" s="33"/>
      <c r="E1164" s="33"/>
      <c r="F1164" s="8"/>
    </row>
    <row r="1165" spans="2:6" ht="8.25" customHeight="1">
      <c r="B1165" s="32"/>
      <c r="C1165" s="32"/>
      <c r="D1165" s="33"/>
      <c r="E1165" s="33"/>
      <c r="F1165" s="8"/>
    </row>
    <row r="1166" spans="2:6" ht="8.25" customHeight="1">
      <c r="B1166" s="32"/>
      <c r="C1166" s="32"/>
      <c r="D1166" s="33"/>
      <c r="E1166" s="33"/>
      <c r="F1166" s="8"/>
    </row>
    <row r="1167" spans="2:6" ht="8.25" customHeight="1">
      <c r="B1167" s="32"/>
      <c r="C1167" s="32"/>
      <c r="D1167" s="33"/>
      <c r="E1167" s="33"/>
      <c r="F1167" s="8"/>
    </row>
    <row r="1168" spans="2:6" ht="8.25" customHeight="1">
      <c r="B1168" s="32"/>
      <c r="C1168" s="32"/>
      <c r="D1168" s="33"/>
      <c r="E1168" s="33"/>
      <c r="F1168" s="8"/>
    </row>
    <row r="1169" spans="2:6" ht="8.25" customHeight="1">
      <c r="B1169" s="32"/>
      <c r="C1169" s="32"/>
      <c r="D1169" s="33"/>
      <c r="E1169" s="33"/>
      <c r="F1169" s="8"/>
    </row>
    <row r="1170" spans="2:6" ht="8.25" customHeight="1">
      <c r="B1170" s="32"/>
      <c r="C1170" s="32"/>
      <c r="D1170" s="33"/>
      <c r="E1170" s="33"/>
      <c r="F1170" s="8"/>
    </row>
    <row r="1171" spans="2:6" ht="8.25" customHeight="1">
      <c r="B1171" s="32"/>
      <c r="C1171" s="32"/>
      <c r="D1171" s="33"/>
      <c r="E1171" s="33"/>
      <c r="F1171" s="8"/>
    </row>
    <row r="1172" spans="2:6" ht="8.25" customHeight="1">
      <c r="B1172" s="32"/>
      <c r="C1172" s="32"/>
      <c r="D1172" s="33"/>
      <c r="E1172" s="33"/>
      <c r="F1172" s="8"/>
    </row>
    <row r="1173" spans="2:6" ht="8.25" customHeight="1">
      <c r="B1173" s="32"/>
      <c r="C1173" s="32"/>
      <c r="D1173" s="33"/>
      <c r="E1173" s="33"/>
      <c r="F1173" s="8"/>
    </row>
    <row r="1174" spans="2:6" ht="8.25" customHeight="1">
      <c r="B1174" s="32"/>
      <c r="C1174" s="32"/>
      <c r="D1174" s="33"/>
      <c r="E1174" s="33"/>
      <c r="F1174" s="8"/>
    </row>
    <row r="1175" spans="2:6" ht="8.25" customHeight="1">
      <c r="B1175" s="32"/>
      <c r="C1175" s="32"/>
      <c r="D1175" s="33"/>
      <c r="E1175" s="33"/>
      <c r="F1175" s="8"/>
    </row>
    <row r="1176" spans="2:6" ht="8.25" customHeight="1">
      <c r="B1176" s="32"/>
      <c r="C1176" s="32"/>
      <c r="D1176" s="33"/>
      <c r="E1176" s="33"/>
      <c r="F1176" s="8"/>
    </row>
    <row r="1177" spans="2:6" ht="8.25" customHeight="1">
      <c r="B1177" s="32"/>
      <c r="C1177" s="32"/>
      <c r="D1177" s="33"/>
      <c r="E1177" s="33"/>
      <c r="F1177" s="8"/>
    </row>
    <row r="1178" spans="2:6" ht="8.25" customHeight="1">
      <c r="B1178" s="32"/>
      <c r="C1178" s="32"/>
      <c r="D1178" s="33"/>
      <c r="E1178" s="33"/>
      <c r="F1178" s="8"/>
    </row>
    <row r="1179" spans="2:6" ht="8.25" customHeight="1">
      <c r="B1179" s="32"/>
      <c r="C1179" s="32"/>
      <c r="D1179" s="33"/>
      <c r="E1179" s="33"/>
      <c r="F1179" s="8"/>
    </row>
    <row r="1180" spans="2:6" ht="8.25" customHeight="1">
      <c r="B1180" s="32"/>
      <c r="C1180" s="32"/>
      <c r="D1180" s="33"/>
      <c r="E1180" s="33"/>
      <c r="F1180" s="8"/>
    </row>
    <row r="1181" spans="2:6" ht="8.25" customHeight="1">
      <c r="B1181" s="32"/>
      <c r="C1181" s="32"/>
      <c r="D1181" s="33"/>
      <c r="E1181" s="33"/>
      <c r="F1181" s="8"/>
    </row>
    <row r="1182" spans="2:6" ht="8.25" customHeight="1">
      <c r="B1182" s="32"/>
      <c r="C1182" s="32"/>
      <c r="D1182" s="33"/>
      <c r="E1182" s="33"/>
      <c r="F1182" s="8"/>
    </row>
    <row r="1183" spans="2:6" ht="8.25" customHeight="1">
      <c r="B1183" s="32"/>
      <c r="C1183" s="32"/>
      <c r="D1183" s="33"/>
      <c r="E1183" s="33"/>
      <c r="F1183" s="8"/>
    </row>
    <row r="1184" spans="2:6" ht="8.25" customHeight="1">
      <c r="B1184" s="32"/>
      <c r="C1184" s="32"/>
      <c r="D1184" s="33"/>
      <c r="E1184" s="33"/>
      <c r="F1184" s="8"/>
    </row>
    <row r="1185" spans="2:6" ht="8.25" customHeight="1">
      <c r="B1185" s="32"/>
      <c r="C1185" s="32"/>
      <c r="D1185" s="33"/>
      <c r="E1185" s="33"/>
      <c r="F1185" s="8"/>
    </row>
    <row r="1186" spans="2:6" ht="8.25" customHeight="1">
      <c r="B1186" s="32"/>
      <c r="C1186" s="32"/>
      <c r="D1186" s="33"/>
      <c r="E1186" s="33"/>
      <c r="F1186" s="8"/>
    </row>
    <row r="1187" spans="2:6" ht="8.25" customHeight="1">
      <c r="B1187" s="32"/>
      <c r="C1187" s="32"/>
      <c r="D1187" s="33"/>
      <c r="E1187" s="33"/>
      <c r="F1187" s="8"/>
    </row>
    <row r="1188" spans="2:6" ht="8.25" customHeight="1">
      <c r="B1188" s="32"/>
      <c r="C1188" s="32"/>
      <c r="D1188" s="33"/>
      <c r="E1188" s="33"/>
      <c r="F1188" s="8"/>
    </row>
    <row r="1189" spans="2:6" ht="8.25" customHeight="1">
      <c r="B1189" s="32"/>
      <c r="C1189" s="32"/>
      <c r="D1189" s="33"/>
      <c r="E1189" s="33"/>
      <c r="F1189" s="8"/>
    </row>
    <row r="1190" spans="2:6" ht="8.25" customHeight="1">
      <c r="B1190" s="32"/>
      <c r="C1190" s="32"/>
      <c r="D1190" s="33"/>
      <c r="E1190" s="33"/>
      <c r="F1190" s="8"/>
    </row>
    <row r="1191" spans="2:6" ht="8.25" customHeight="1">
      <c r="B1191" s="32"/>
      <c r="C1191" s="32"/>
      <c r="D1191" s="33"/>
      <c r="E1191" s="33"/>
      <c r="F1191" s="8"/>
    </row>
    <row r="1192" spans="2:6" ht="8.25" customHeight="1">
      <c r="B1192" s="32"/>
      <c r="C1192" s="32"/>
      <c r="D1192" s="33"/>
      <c r="E1192" s="33"/>
      <c r="F1192" s="8"/>
    </row>
    <row r="1193" spans="2:6" ht="8.25" customHeight="1">
      <c r="B1193" s="32"/>
      <c r="C1193" s="32"/>
      <c r="D1193" s="33"/>
      <c r="E1193" s="33"/>
      <c r="F1193" s="8"/>
    </row>
    <row r="1194" spans="2:6" ht="8.25" customHeight="1">
      <c r="B1194" s="32"/>
      <c r="C1194" s="32"/>
      <c r="D1194" s="33"/>
      <c r="E1194" s="33"/>
      <c r="F1194" s="8"/>
    </row>
    <row r="1195" spans="2:6" ht="8.25" customHeight="1">
      <c r="B1195" s="32"/>
      <c r="C1195" s="32"/>
      <c r="D1195" s="33"/>
      <c r="E1195" s="33"/>
      <c r="F1195" s="8"/>
    </row>
    <row r="1196" spans="2:6" ht="8.25" customHeight="1">
      <c r="B1196" s="32"/>
      <c r="C1196" s="32"/>
      <c r="D1196" s="33"/>
      <c r="E1196" s="33"/>
      <c r="F1196" s="8"/>
    </row>
    <row r="1197" spans="2:6" ht="8.25" customHeight="1">
      <c r="B1197" s="32"/>
      <c r="C1197" s="32"/>
      <c r="D1197" s="33"/>
      <c r="E1197" s="33"/>
      <c r="F1197" s="8"/>
    </row>
    <row r="1198" spans="2:6" ht="8.25" customHeight="1">
      <c r="B1198" s="32"/>
      <c r="C1198" s="32"/>
      <c r="D1198" s="33"/>
      <c r="E1198" s="33"/>
      <c r="F1198" s="8"/>
    </row>
    <row r="1199" spans="2:6" ht="8.25" customHeight="1">
      <c r="B1199" s="32"/>
      <c r="C1199" s="32"/>
      <c r="D1199" s="33"/>
      <c r="E1199" s="33"/>
      <c r="F1199" s="8"/>
    </row>
    <row r="1200" spans="2:6" ht="8.25" customHeight="1">
      <c r="B1200" s="32"/>
      <c r="C1200" s="32"/>
      <c r="D1200" s="33"/>
      <c r="E1200" s="33"/>
      <c r="F1200" s="8"/>
    </row>
    <row r="1201" spans="2:6" ht="8.25" customHeight="1">
      <c r="B1201" s="32"/>
      <c r="C1201" s="32"/>
      <c r="D1201" s="33"/>
      <c r="E1201" s="33"/>
      <c r="F1201" s="8"/>
    </row>
    <row r="1202" spans="2:6" ht="8.25" customHeight="1">
      <c r="B1202" s="32"/>
      <c r="C1202" s="32"/>
      <c r="D1202" s="33"/>
      <c r="E1202" s="33"/>
      <c r="F1202" s="8"/>
    </row>
    <row r="1203" spans="2:6" ht="8.25" customHeight="1">
      <c r="B1203" s="32"/>
      <c r="C1203" s="32"/>
      <c r="D1203" s="33"/>
      <c r="E1203" s="33"/>
      <c r="F1203" s="8"/>
    </row>
    <row r="1204" spans="2:6" ht="8.25" customHeight="1">
      <c r="B1204" s="32"/>
      <c r="C1204" s="32"/>
      <c r="D1204" s="33"/>
      <c r="E1204" s="33"/>
      <c r="F1204" s="8"/>
    </row>
    <row r="1205" spans="2:6" ht="8.25" customHeight="1">
      <c r="B1205" s="32"/>
      <c r="C1205" s="32"/>
      <c r="D1205" s="33"/>
      <c r="E1205" s="33"/>
      <c r="F1205" s="8"/>
    </row>
    <row r="1206" spans="2:6" ht="8.25" customHeight="1">
      <c r="B1206" s="32"/>
      <c r="C1206" s="32"/>
      <c r="D1206" s="33"/>
      <c r="E1206" s="33"/>
      <c r="F1206" s="8"/>
    </row>
    <row r="1207" spans="2:6" ht="8.25" customHeight="1">
      <c r="B1207" s="32"/>
      <c r="C1207" s="32"/>
      <c r="D1207" s="33"/>
      <c r="E1207" s="33"/>
      <c r="F1207" s="8"/>
    </row>
    <row r="1208" spans="2:6" ht="8.25" customHeight="1">
      <c r="B1208" s="32"/>
      <c r="C1208" s="32"/>
      <c r="D1208" s="33"/>
      <c r="E1208" s="33"/>
      <c r="F1208" s="8"/>
    </row>
    <row r="1209" spans="2:6" ht="8.25" customHeight="1">
      <c r="B1209" s="32"/>
      <c r="C1209" s="32"/>
      <c r="D1209" s="33"/>
      <c r="E1209" s="33"/>
      <c r="F1209" s="8"/>
    </row>
    <row r="1210" spans="2:6" ht="8.25" customHeight="1">
      <c r="B1210" s="32"/>
      <c r="C1210" s="32"/>
      <c r="D1210" s="33"/>
      <c r="E1210" s="33"/>
      <c r="F1210" s="8"/>
    </row>
    <row r="1211" spans="2:6" ht="8.25" customHeight="1">
      <c r="B1211" s="32"/>
      <c r="C1211" s="32"/>
      <c r="D1211" s="33"/>
      <c r="E1211" s="33"/>
      <c r="F1211" s="8"/>
    </row>
    <row r="1212" spans="2:6" ht="8.25" customHeight="1">
      <c r="B1212" s="32"/>
      <c r="C1212" s="32"/>
      <c r="D1212" s="33"/>
      <c r="E1212" s="33"/>
      <c r="F1212" s="8"/>
    </row>
    <row r="1213" spans="2:6" ht="8.25" customHeight="1">
      <c r="B1213" s="32"/>
      <c r="C1213" s="32"/>
      <c r="D1213" s="33"/>
      <c r="E1213" s="33"/>
      <c r="F1213" s="8"/>
    </row>
    <row r="1214" spans="2:6" ht="8.25" customHeight="1">
      <c r="B1214" s="32"/>
      <c r="C1214" s="32"/>
      <c r="D1214" s="33"/>
      <c r="E1214" s="33"/>
      <c r="F1214" s="8"/>
    </row>
    <row r="1215" spans="2:6" ht="8.25" customHeight="1">
      <c r="B1215" s="32"/>
      <c r="C1215" s="32"/>
      <c r="D1215" s="33"/>
      <c r="E1215" s="33"/>
      <c r="F1215" s="8"/>
    </row>
    <row r="1216" spans="2:6" ht="8.25" customHeight="1">
      <c r="B1216" s="32"/>
      <c r="C1216" s="32"/>
      <c r="D1216" s="33"/>
      <c r="E1216" s="33"/>
      <c r="F1216" s="8"/>
    </row>
    <row r="1217" spans="2:6" ht="8.25" customHeight="1">
      <c r="B1217" s="32"/>
      <c r="C1217" s="32"/>
      <c r="D1217" s="33"/>
      <c r="E1217" s="33"/>
      <c r="F1217" s="8"/>
    </row>
    <row r="1218" spans="2:6" ht="8.25" customHeight="1">
      <c r="B1218" s="32"/>
      <c r="C1218" s="32"/>
      <c r="D1218" s="33"/>
      <c r="E1218" s="33"/>
      <c r="F1218" s="8"/>
    </row>
    <row r="1219" spans="2:6" ht="8.25" customHeight="1">
      <c r="B1219" s="32"/>
      <c r="C1219" s="32"/>
      <c r="D1219" s="33"/>
      <c r="E1219" s="33"/>
      <c r="F1219" s="8"/>
    </row>
    <row r="1220" spans="2:6" ht="8.25" customHeight="1">
      <c r="B1220" s="32"/>
      <c r="C1220" s="32"/>
      <c r="D1220" s="33"/>
      <c r="E1220" s="33"/>
      <c r="F1220" s="8"/>
    </row>
    <row r="1221" spans="2:6" ht="8.25" customHeight="1">
      <c r="B1221" s="32"/>
      <c r="C1221" s="32"/>
      <c r="D1221" s="33"/>
      <c r="E1221" s="33"/>
      <c r="F1221" s="8"/>
    </row>
    <row r="1222" spans="2:6" ht="8.25" customHeight="1">
      <c r="B1222" s="32"/>
      <c r="C1222" s="32"/>
      <c r="D1222" s="33"/>
      <c r="E1222" s="33"/>
      <c r="F1222" s="8"/>
    </row>
    <row r="1223" spans="2:6" ht="8.25" customHeight="1">
      <c r="B1223" s="32"/>
      <c r="C1223" s="32"/>
      <c r="D1223" s="33"/>
      <c r="E1223" s="33"/>
      <c r="F1223" s="8"/>
    </row>
    <row r="1224" spans="2:6" ht="8.25" customHeight="1">
      <c r="B1224" s="32"/>
      <c r="C1224" s="32"/>
      <c r="D1224" s="33"/>
      <c r="E1224" s="33"/>
      <c r="F1224" s="8"/>
    </row>
    <row r="1225" spans="2:6" ht="8.25" customHeight="1">
      <c r="B1225" s="32"/>
      <c r="C1225" s="32"/>
      <c r="D1225" s="33"/>
      <c r="E1225" s="33"/>
      <c r="F1225" s="8"/>
    </row>
    <row r="1226" spans="2:6" ht="8.25" customHeight="1">
      <c r="B1226" s="32"/>
      <c r="C1226" s="32"/>
      <c r="D1226" s="33"/>
      <c r="E1226" s="33"/>
      <c r="F1226" s="8"/>
    </row>
    <row r="1227" spans="2:6" ht="8.25" customHeight="1">
      <c r="B1227" s="32"/>
      <c r="C1227" s="32"/>
      <c r="D1227" s="33"/>
      <c r="E1227" s="33"/>
      <c r="F1227" s="8"/>
    </row>
    <row r="1228" spans="2:6" ht="8.25" customHeight="1">
      <c r="B1228" s="32"/>
      <c r="C1228" s="32"/>
      <c r="D1228" s="33"/>
      <c r="E1228" s="33"/>
      <c r="F1228" s="8"/>
    </row>
    <row r="1229" spans="2:6" ht="8.25" customHeight="1">
      <c r="B1229" s="32"/>
      <c r="C1229" s="32"/>
      <c r="D1229" s="33"/>
      <c r="E1229" s="33"/>
      <c r="F1229" s="8"/>
    </row>
    <row r="1230" spans="2:6" ht="8.25" customHeight="1">
      <c r="B1230" s="32"/>
      <c r="C1230" s="32"/>
      <c r="D1230" s="33"/>
      <c r="E1230" s="33"/>
      <c r="F1230" s="8"/>
    </row>
    <row r="1231" spans="2:6" ht="8.25" customHeight="1">
      <c r="B1231" s="32"/>
      <c r="C1231" s="32"/>
      <c r="D1231" s="33"/>
      <c r="E1231" s="33"/>
      <c r="F1231" s="8"/>
    </row>
    <row r="1232" spans="2:6" ht="8.25" customHeight="1">
      <c r="B1232" s="32"/>
      <c r="C1232" s="32"/>
      <c r="D1232" s="33"/>
      <c r="E1232" s="33"/>
      <c r="F1232" s="8"/>
    </row>
    <row r="1233" spans="2:6" ht="8.25" customHeight="1">
      <c r="B1233" s="32"/>
      <c r="C1233" s="32"/>
      <c r="D1233" s="33"/>
      <c r="E1233" s="33"/>
      <c r="F1233" s="8"/>
    </row>
    <row r="1234" spans="2:6" ht="8.25" customHeight="1">
      <c r="B1234" s="32"/>
      <c r="C1234" s="32"/>
      <c r="D1234" s="33"/>
      <c r="E1234" s="33"/>
      <c r="F1234" s="8"/>
    </row>
    <row r="1235" spans="2:6" ht="8.25" customHeight="1">
      <c r="B1235" s="32"/>
      <c r="C1235" s="32"/>
      <c r="D1235" s="33"/>
      <c r="E1235" s="33"/>
      <c r="F1235" s="8"/>
    </row>
    <row r="1236" spans="2:6" ht="8.25" customHeight="1">
      <c r="B1236" s="32"/>
      <c r="C1236" s="32"/>
      <c r="D1236" s="33"/>
      <c r="E1236" s="33"/>
      <c r="F1236" s="8"/>
    </row>
    <row r="1237" spans="2:6" ht="8.25" customHeight="1">
      <c r="B1237" s="32"/>
      <c r="C1237" s="32"/>
      <c r="D1237" s="33"/>
      <c r="E1237" s="33"/>
      <c r="F1237" s="8"/>
    </row>
    <row r="1238" spans="2:6" ht="8.25" customHeight="1">
      <c r="B1238" s="32"/>
      <c r="C1238" s="32"/>
      <c r="D1238" s="33"/>
      <c r="E1238" s="33"/>
      <c r="F1238" s="8"/>
    </row>
    <row r="1239" spans="2:6" ht="8.25" customHeight="1">
      <c r="B1239" s="32"/>
      <c r="C1239" s="32"/>
      <c r="D1239" s="33"/>
      <c r="E1239" s="33"/>
      <c r="F1239" s="8"/>
    </row>
    <row r="1240" spans="2:6" ht="8.25" customHeight="1">
      <c r="B1240" s="32"/>
      <c r="C1240" s="32"/>
      <c r="D1240" s="33"/>
      <c r="E1240" s="33"/>
      <c r="F1240" s="8"/>
    </row>
    <row r="1241" spans="2:6" ht="8.25" customHeight="1">
      <c r="B1241" s="32"/>
      <c r="C1241" s="32"/>
      <c r="D1241" s="33"/>
      <c r="E1241" s="33"/>
      <c r="F1241" s="8"/>
    </row>
    <row r="1242" spans="2:6" ht="8.25" customHeight="1">
      <c r="B1242" s="32"/>
      <c r="C1242" s="32"/>
      <c r="D1242" s="33"/>
      <c r="E1242" s="33"/>
      <c r="F1242" s="8"/>
    </row>
    <row r="1243" spans="2:6" ht="8.25" customHeight="1">
      <c r="B1243" s="32"/>
      <c r="C1243" s="32"/>
      <c r="D1243" s="33"/>
      <c r="E1243" s="33"/>
      <c r="F1243" s="8"/>
    </row>
    <row r="1244" spans="2:6" ht="8.25" customHeight="1">
      <c r="B1244" s="32"/>
      <c r="C1244" s="32"/>
      <c r="D1244" s="33"/>
      <c r="E1244" s="33"/>
      <c r="F1244" s="8"/>
    </row>
    <row r="1245" spans="2:6" ht="8.25" customHeight="1">
      <c r="B1245" s="32"/>
      <c r="C1245" s="32"/>
      <c r="D1245" s="33"/>
      <c r="E1245" s="33"/>
      <c r="F1245" s="8"/>
    </row>
    <row r="1246" spans="2:6" ht="8.25" customHeight="1">
      <c r="B1246" s="32"/>
      <c r="C1246" s="32"/>
      <c r="D1246" s="33"/>
      <c r="E1246" s="33"/>
      <c r="F1246" s="8"/>
    </row>
    <row r="1247" spans="2:6" ht="8.25" customHeight="1">
      <c r="B1247" s="32"/>
      <c r="C1247" s="32"/>
      <c r="D1247" s="33"/>
      <c r="E1247" s="33"/>
      <c r="F1247" s="8"/>
    </row>
    <row r="1248" spans="2:6" ht="8.25" customHeight="1">
      <c r="B1248" s="32"/>
      <c r="C1248" s="32"/>
      <c r="D1248" s="33"/>
      <c r="E1248" s="33"/>
      <c r="F1248" s="8"/>
    </row>
    <row r="1249" spans="2:6" ht="8.25" customHeight="1">
      <c r="B1249" s="32"/>
      <c r="C1249" s="32"/>
      <c r="D1249" s="33"/>
      <c r="E1249" s="33"/>
      <c r="F1249" s="8"/>
    </row>
    <row r="1250" spans="2:6" ht="8.25" customHeight="1">
      <c r="B1250" s="32"/>
      <c r="C1250" s="32"/>
      <c r="D1250" s="33"/>
      <c r="E1250" s="33"/>
      <c r="F1250" s="8"/>
    </row>
    <row r="1251" spans="2:6" ht="8.25" customHeight="1">
      <c r="B1251" s="32"/>
      <c r="C1251" s="32"/>
      <c r="D1251" s="33"/>
      <c r="E1251" s="33"/>
      <c r="F1251" s="8"/>
    </row>
    <row r="1252" spans="2:6" ht="8.25" customHeight="1">
      <c r="B1252" s="32"/>
      <c r="C1252" s="32"/>
      <c r="D1252" s="33"/>
      <c r="E1252" s="33"/>
      <c r="F1252" s="8"/>
    </row>
    <row r="1253" spans="2:6" ht="8.25" customHeight="1">
      <c r="B1253" s="32"/>
      <c r="C1253" s="32"/>
      <c r="D1253" s="33"/>
      <c r="E1253" s="33"/>
      <c r="F1253" s="8"/>
    </row>
    <row r="1254" spans="2:6" ht="8.25" customHeight="1">
      <c r="B1254" s="32"/>
      <c r="C1254" s="32"/>
      <c r="D1254" s="33"/>
      <c r="E1254" s="33"/>
      <c r="F1254" s="8"/>
    </row>
    <row r="1255" spans="2:6" ht="8.25" customHeight="1">
      <c r="B1255" s="32"/>
      <c r="C1255" s="32"/>
      <c r="D1255" s="33"/>
      <c r="E1255" s="33"/>
      <c r="F1255" s="8"/>
    </row>
    <row r="1256" spans="2:6" ht="8.25" customHeight="1">
      <c r="B1256" s="32"/>
      <c r="C1256" s="32"/>
      <c r="D1256" s="33"/>
      <c r="E1256" s="33"/>
      <c r="F1256" s="8"/>
    </row>
    <row r="1257" spans="2:6" ht="8.25" customHeight="1">
      <c r="B1257" s="32"/>
      <c r="C1257" s="32"/>
      <c r="D1257" s="33"/>
      <c r="E1257" s="33"/>
      <c r="F1257" s="8"/>
    </row>
    <row r="1258" spans="2:6" ht="8.25" customHeight="1">
      <c r="B1258" s="32"/>
      <c r="C1258" s="32"/>
      <c r="D1258" s="33"/>
      <c r="E1258" s="33"/>
      <c r="F1258" s="8"/>
    </row>
    <row r="1259" spans="2:6" ht="8.25" customHeight="1">
      <c r="B1259" s="32"/>
      <c r="C1259" s="32"/>
      <c r="D1259" s="33"/>
      <c r="E1259" s="33"/>
      <c r="F1259" s="8"/>
    </row>
    <row r="1260" spans="2:6" ht="8.25" customHeight="1">
      <c r="B1260" s="32"/>
      <c r="C1260" s="32"/>
      <c r="D1260" s="33"/>
      <c r="E1260" s="33"/>
      <c r="F1260" s="8"/>
    </row>
    <row r="1261" spans="2:6" ht="8.25" customHeight="1">
      <c r="B1261" s="32"/>
      <c r="C1261" s="32"/>
      <c r="D1261" s="33"/>
      <c r="E1261" s="33"/>
      <c r="F1261" s="8"/>
    </row>
    <row r="1262" spans="2:6" ht="8.25" customHeight="1">
      <c r="B1262" s="32"/>
      <c r="C1262" s="32"/>
      <c r="D1262" s="33"/>
      <c r="E1262" s="33"/>
      <c r="F1262" s="8"/>
    </row>
    <row r="1263" spans="2:6" ht="8.25" customHeight="1">
      <c r="B1263" s="32"/>
      <c r="C1263" s="32"/>
      <c r="D1263" s="33"/>
      <c r="E1263" s="33"/>
      <c r="F1263" s="8"/>
    </row>
    <row r="1264" spans="2:6" ht="8.25" customHeight="1">
      <c r="B1264" s="32"/>
      <c r="C1264" s="32"/>
      <c r="D1264" s="33"/>
      <c r="E1264" s="33"/>
      <c r="F1264" s="8"/>
    </row>
    <row r="1265" spans="2:6" ht="8.25" customHeight="1">
      <c r="B1265" s="32"/>
      <c r="C1265" s="32"/>
      <c r="D1265" s="33"/>
      <c r="E1265" s="33"/>
      <c r="F1265" s="8"/>
    </row>
    <row r="1266" spans="2:6" ht="8.25" customHeight="1">
      <c r="B1266" s="32"/>
      <c r="C1266" s="32"/>
      <c r="D1266" s="33"/>
      <c r="E1266" s="33"/>
      <c r="F1266" s="8"/>
    </row>
    <row r="1267" spans="2:6" ht="8.25" customHeight="1">
      <c r="B1267" s="32"/>
      <c r="C1267" s="32"/>
      <c r="D1267" s="33"/>
      <c r="E1267" s="33"/>
      <c r="F1267" s="8"/>
    </row>
    <row r="1268" spans="2:6" ht="8.25" customHeight="1">
      <c r="B1268" s="32"/>
      <c r="C1268" s="32"/>
      <c r="D1268" s="33"/>
      <c r="E1268" s="33"/>
      <c r="F1268" s="8"/>
    </row>
    <row r="1269" spans="2:6" ht="8.25" customHeight="1">
      <c r="B1269" s="32"/>
      <c r="C1269" s="32"/>
      <c r="D1269" s="33"/>
      <c r="E1269" s="33"/>
      <c r="F1269" s="8"/>
    </row>
    <row r="1270" spans="2:6" ht="8.25" customHeight="1">
      <c r="B1270" s="32"/>
      <c r="C1270" s="32"/>
      <c r="D1270" s="33"/>
      <c r="E1270" s="33"/>
      <c r="F1270" s="8"/>
    </row>
    <row r="1271" spans="2:6" ht="8.25" customHeight="1">
      <c r="B1271" s="32"/>
      <c r="C1271" s="32"/>
      <c r="D1271" s="33"/>
      <c r="E1271" s="33"/>
      <c r="F1271" s="8"/>
    </row>
    <row r="1272" spans="2:6" ht="8.25" customHeight="1">
      <c r="B1272" s="32"/>
      <c r="C1272" s="32"/>
      <c r="D1272" s="33"/>
      <c r="E1272" s="33"/>
      <c r="F1272" s="8"/>
    </row>
    <row r="1273" spans="2:6" ht="8.25" customHeight="1">
      <c r="B1273" s="32"/>
      <c r="C1273" s="32"/>
      <c r="D1273" s="33"/>
      <c r="E1273" s="33"/>
      <c r="F1273" s="8"/>
    </row>
    <row r="1274" spans="2:6" ht="8.25" customHeight="1">
      <c r="B1274" s="32"/>
      <c r="C1274" s="32"/>
      <c r="D1274" s="33"/>
      <c r="E1274" s="33"/>
      <c r="F1274" s="8"/>
    </row>
    <row r="1275" spans="2:6" ht="8.25" customHeight="1">
      <c r="B1275" s="32"/>
      <c r="C1275" s="32"/>
      <c r="D1275" s="33"/>
      <c r="E1275" s="33"/>
      <c r="F1275" s="8"/>
    </row>
    <row r="1276" spans="2:6" ht="8.25" customHeight="1">
      <c r="B1276" s="32"/>
      <c r="C1276" s="32"/>
      <c r="D1276" s="33"/>
      <c r="E1276" s="33"/>
      <c r="F1276" s="8"/>
    </row>
    <row r="1277" spans="2:6" ht="8.25" customHeight="1">
      <c r="B1277" s="32"/>
      <c r="C1277" s="32"/>
      <c r="D1277" s="33"/>
      <c r="E1277" s="33"/>
      <c r="F1277" s="8"/>
    </row>
    <row r="1278" spans="2:6" ht="8.25" customHeight="1">
      <c r="B1278" s="32"/>
      <c r="C1278" s="32"/>
      <c r="D1278" s="33"/>
      <c r="E1278" s="33"/>
      <c r="F1278" s="8"/>
    </row>
    <row r="1279" spans="2:6" ht="8.25" customHeight="1">
      <c r="B1279" s="32"/>
      <c r="C1279" s="32"/>
      <c r="D1279" s="33"/>
      <c r="E1279" s="33"/>
      <c r="F1279" s="8"/>
    </row>
    <row r="1280" spans="2:6" ht="8.25" customHeight="1">
      <c r="B1280" s="32"/>
      <c r="C1280" s="32"/>
      <c r="D1280" s="33"/>
      <c r="E1280" s="33"/>
      <c r="F1280" s="8"/>
    </row>
    <row r="1281" spans="2:6" ht="8.25" customHeight="1">
      <c r="B1281" s="32"/>
      <c r="C1281" s="32"/>
      <c r="D1281" s="33"/>
      <c r="E1281" s="33"/>
      <c r="F1281" s="8"/>
    </row>
    <row r="1282" spans="2:6" ht="8.25" customHeight="1">
      <c r="B1282" s="32"/>
      <c r="C1282" s="32"/>
      <c r="D1282" s="33"/>
      <c r="E1282" s="33"/>
      <c r="F1282" s="8"/>
    </row>
    <row r="1283" spans="2:6" ht="8.25" customHeight="1">
      <c r="B1283" s="32"/>
      <c r="C1283" s="32"/>
      <c r="D1283" s="33"/>
      <c r="E1283" s="33"/>
      <c r="F1283" s="8"/>
    </row>
    <row r="1284" spans="2:6" ht="8.25" customHeight="1">
      <c r="B1284" s="32"/>
      <c r="C1284" s="32"/>
      <c r="D1284" s="33"/>
      <c r="E1284" s="33"/>
      <c r="F1284" s="8"/>
    </row>
    <row r="1285" spans="2:6" ht="8.25" customHeight="1">
      <c r="B1285" s="32"/>
      <c r="C1285" s="32"/>
      <c r="D1285" s="33"/>
      <c r="E1285" s="33"/>
      <c r="F1285" s="8"/>
    </row>
    <row r="1286" spans="2:6" ht="8.25" customHeight="1">
      <c r="B1286" s="32"/>
      <c r="C1286" s="32"/>
      <c r="D1286" s="33"/>
      <c r="E1286" s="33"/>
      <c r="F1286" s="8"/>
    </row>
    <row r="1287" spans="2:6" ht="8.25" customHeight="1">
      <c r="B1287" s="32"/>
      <c r="C1287" s="32"/>
      <c r="D1287" s="33"/>
      <c r="E1287" s="33"/>
      <c r="F1287" s="8"/>
    </row>
    <row r="1288" spans="2:6" ht="8.25" customHeight="1">
      <c r="B1288" s="32"/>
      <c r="C1288" s="32"/>
      <c r="D1288" s="33"/>
      <c r="E1288" s="33"/>
      <c r="F1288" s="8"/>
    </row>
  </sheetData>
  <mergeCells count="3">
    <mergeCell ref="A1:V1"/>
    <mergeCell ref="B2:M2"/>
    <mergeCell ref="N3:O3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Ravi</dc:creator>
  <cp:keywords/>
  <dc:description/>
  <cp:lastModifiedBy>Leonard Gilroy</cp:lastModifiedBy>
  <cp:lastPrinted>2007-05-09T14:15:55Z</cp:lastPrinted>
  <dcterms:created xsi:type="dcterms:W3CDTF">2007-01-11T11:58:05Z</dcterms:created>
  <dcterms:modified xsi:type="dcterms:W3CDTF">2007-06-15T16:56:26Z</dcterms:modified>
  <cp:category/>
  <cp:version/>
  <cp:contentType/>
  <cp:contentStatus/>
</cp:coreProperties>
</file>